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defaultThemeVersion="166925"/>
  <mc:AlternateContent xmlns:mc="http://schemas.openxmlformats.org/markup-compatibility/2006">
    <mc:Choice Requires="x15">
      <x15ac:absPath xmlns:x15ac="http://schemas.microsoft.com/office/spreadsheetml/2010/11/ac" url="https://theombudsman.sharepoint.com/sites/PSRMandatoryReimbursementschemeproject-Project/Shared Documents/General/WS3. Customer Help and Casework/Final Version of the BRF/"/>
    </mc:Choice>
  </mc:AlternateContent>
  <xr:revisionPtr revIDLastSave="0" documentId="8_{F9A71774-4DE7-453F-89D6-7E856F2C4D57}" xr6:coauthVersionLast="47" xr6:coauthVersionMax="47" xr10:uidLastSave="{00000000-0000-0000-0000-000000000000}"/>
  <workbookProtection workbookAlgorithmName="SHA-512" workbookHashValue="B+4Neie2dieLiJpCO5EW7uGaSOmu9SZOJUd/bceWqtT+xCN20XKgbKpPm74L1YgUhJKUDkwMBivO0eX968p33g==" workbookSaltValue="DKbXU8qER0PJcEGFfOuyOA==" workbookSpinCount="100000" lockStructure="1"/>
  <bookViews>
    <workbookView xWindow="-110" yWindow="-110" windowWidth="19420" windowHeight="10420" xr2:uid="{4F485A51-9803-43FF-BDC4-534C0E71947C}"/>
  </bookViews>
  <sheets>
    <sheet name="Claim overview" sheetId="9" r:id="rId1"/>
    <sheet name="Payment breakdown" sheetId="1" r:id="rId2"/>
    <sheet name="Scam details (INTERNAL USE)" sheetId="8" r:id="rId3"/>
    <sheet name="HIDE - Drop Downs" sheetId="2" state="hidden" r:id="rId4"/>
    <sheet name="HIDE - Formulas" sheetId="6" state="hidden" r:id="rId5"/>
  </sheets>
  <definedNames>
    <definedName name="Advanced_Fee">#REF!</definedName>
    <definedName name="Impersonation">#REF!</definedName>
    <definedName name="Investment">#REF!</definedName>
    <definedName name="Invoice_and_Mandate">#REF!</definedName>
    <definedName name="Purchase">#REF!</definedName>
    <definedName name="Romance">#REF!</definedName>
    <definedName name="Scam_Type">'HIDE - Drop Downs'!#REF!</definedName>
    <definedName name="ScamType">'HIDE - Drop Downs'!#REF!</definedName>
    <definedName name="Task_Sca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c r="R2" i="1"/>
  <c r="H10" i="8" s="1"/>
  <c r="B63" i="6"/>
  <c r="C89" i="6" a="1"/>
  <c r="C89" i="6" s="1"/>
  <c r="D89" i="6" a="1"/>
  <c r="D89" i="6" s="1"/>
  <c r="E89" i="6" a="1"/>
  <c r="E89" i="6" s="1"/>
  <c r="F89" i="6" a="1"/>
  <c r="F89" i="6" s="1"/>
  <c r="I89" i="6" a="1"/>
  <c r="I89" i="6" s="1"/>
  <c r="J89" i="6" a="1"/>
  <c r="J89" i="6" s="1"/>
  <c r="K89" i="6" a="1"/>
  <c r="K89" i="6" s="1"/>
  <c r="L89" i="6" a="1"/>
  <c r="L89" i="6" s="1"/>
  <c r="M89" i="6" a="1"/>
  <c r="M89" i="6" s="1"/>
  <c r="N89" i="6" a="1"/>
  <c r="N89" i="6" s="1"/>
  <c r="O89" i="6" a="1"/>
  <c r="O89" i="6" s="1"/>
  <c r="P89" i="6" a="1"/>
  <c r="P89" i="6" s="1"/>
  <c r="Q89" i="6" a="1"/>
  <c r="Q89" i="6" s="1"/>
  <c r="R89" i="6" a="1"/>
  <c r="R89" i="6" s="1"/>
  <c r="S89" i="6" a="1"/>
  <c r="S89" i="6" s="1"/>
  <c r="T89" i="6" a="1"/>
  <c r="T89" i="6" s="1"/>
  <c r="U89" i="6" a="1"/>
  <c r="U89" i="6" s="1"/>
  <c r="V89" i="6" a="1"/>
  <c r="V89" i="6" s="1"/>
  <c r="W89" i="6" a="1"/>
  <c r="W89" i="6" s="1"/>
  <c r="X89" i="6" a="1"/>
  <c r="X89" i="6" s="1"/>
  <c r="Y89" i="6" a="1"/>
  <c r="Y89" i="6" s="1"/>
  <c r="Z89" i="6" a="1"/>
  <c r="Z89" i="6" s="1"/>
  <c r="AA89" i="6" a="1"/>
  <c r="AA89" i="6" s="1"/>
  <c r="AB89" i="6" a="1"/>
  <c r="AB89" i="6" s="1"/>
  <c r="AC89" i="6" a="1"/>
  <c r="AC89" i="6" s="1"/>
  <c r="AD89" i="6" a="1"/>
  <c r="AD89" i="6" s="1"/>
  <c r="AE89" i="6" a="1"/>
  <c r="AE89" i="6" s="1"/>
  <c r="AF89" i="6" a="1"/>
  <c r="AF89" i="6" s="1"/>
  <c r="AG89" i="6" a="1"/>
  <c r="AG89" i="6" s="1"/>
  <c r="AH89" i="6" a="1"/>
  <c r="AH89" i="6" s="1"/>
  <c r="AI89" i="6" a="1"/>
  <c r="AI89" i="6" s="1"/>
  <c r="AJ89" i="6" a="1"/>
  <c r="AJ89" i="6" s="1"/>
  <c r="AK89" i="6" a="1"/>
  <c r="AK89" i="6" s="1"/>
  <c r="AL89" i="6" a="1"/>
  <c r="AL89" i="6" s="1"/>
  <c r="AM89" i="6" a="1"/>
  <c r="AM89" i="6" s="1"/>
  <c r="AN89" i="6" a="1"/>
  <c r="AN89" i="6" s="1"/>
  <c r="AO89" i="6" a="1"/>
  <c r="AO89" i="6" s="1"/>
  <c r="AP89" i="6" a="1"/>
  <c r="AP89" i="6" s="1"/>
  <c r="AQ89" i="6" a="1"/>
  <c r="AQ89" i="6" s="1"/>
  <c r="AR89" i="6" a="1"/>
  <c r="AR89" i="6" s="1"/>
  <c r="AS89" i="6" a="1"/>
  <c r="AS89" i="6" s="1"/>
  <c r="AT89" i="6" a="1"/>
  <c r="AT89" i="6" s="1"/>
  <c r="AU89" i="6" a="1"/>
  <c r="AU89" i="6" s="1"/>
  <c r="AV89" i="6" a="1"/>
  <c r="AV89" i="6" s="1"/>
  <c r="AW89" i="6" a="1"/>
  <c r="AW89" i="6" s="1"/>
  <c r="AX89" i="6" a="1"/>
  <c r="AX89" i="6" s="1"/>
  <c r="AY89" i="6" a="1"/>
  <c r="AY89" i="6" s="1"/>
  <c r="AZ89" i="6" a="1"/>
  <c r="AZ89" i="6" s="1"/>
  <c r="B89" i="6" a="1"/>
  <c r="B89" i="6" s="1"/>
  <c r="V5" i="1"/>
  <c r="T2" i="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2" i="6"/>
  <c r="R3" i="1"/>
  <c r="R4" i="1"/>
  <c r="R5" i="1"/>
  <c r="R6" i="1"/>
  <c r="R7" i="1"/>
  <c r="R8" i="1"/>
  <c r="R9" i="1"/>
  <c r="R10" i="1"/>
  <c r="R11" i="1"/>
  <c r="R12" i="1"/>
  <c r="R13" i="1"/>
  <c r="R14" i="1"/>
  <c r="R15" i="1"/>
  <c r="R16" i="1"/>
  <c r="D10" i="8"/>
  <c r="H12" i="8" a="1"/>
  <c r="H12" i="8" s="1"/>
  <c r="D12" i="8" a="1"/>
  <c r="D12" i="8" s="1"/>
  <c r="W5" i="1" a="1"/>
  <c r="W5" i="1" s="1"/>
  <c r="D8" i="8"/>
  <c r="T12" i="1"/>
  <c r="T13" i="1"/>
  <c r="T14" i="1"/>
  <c r="T15" i="1"/>
  <c r="T16" i="1"/>
  <c r="D2" i="8"/>
  <c r="T3" i="1"/>
  <c r="T4" i="1"/>
  <c r="T5" i="1"/>
  <c r="T6" i="1"/>
  <c r="T7" i="1"/>
  <c r="T8" i="1"/>
  <c r="T9" i="1"/>
  <c r="T10" i="1"/>
  <c r="T11" i="1"/>
  <c r="H8" i="8"/>
  <c r="C46" i="6" a="1"/>
  <c r="C46" i="6" s="1"/>
  <c r="B46" i="6" a="1"/>
  <c r="B46" i="6" s="1"/>
  <c r="E22" i="9" l="1"/>
  <c r="D4" i="8"/>
  <c r="E6" i="9"/>
  <c r="H6" i="8"/>
  <c r="H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tc={C098E274-01BE-4123-9254-44D056DB66B9}</author>
    <author>tc={71C45988-76EE-4FCD-B165-349B8A3C8365}</author>
    <author>tc={63F19EB8-EB34-4392-A20E-31304ED5B39D}</author>
    <author>tc={676A0905-EF7F-450E-BAC6-E1763CEEA905}</author>
    <author>tc={0237BC93-B680-432A-8BD3-E676685595AE}</author>
    <author>tc={C3F9415D-E50F-41DE-9F9B-077024364F73}</author>
    <author>tc={5A7FAB49-4CDB-4BE6-A323-483F8CF031C6}</author>
    <author>tc={AFFB90EE-310F-45C5-8F02-D55A035B6627}</author>
  </authors>
  <commentList>
    <comment ref="B1" authorId="0" shapeId="0" xr:uid="{C098E274-01BE-4123-9254-44D056DB66B9}">
      <text>
        <t>[Threaded comment]
Your version of Excel allows you to read this threaded comment; however, any edits to it will get removed if the file is opened in a newer version of Excel. Learn more: https://go.microsoft.com/fwlink/?linkid=870924
Comment:
    Table for Unique Drop down formula (Claims Overview)</t>
      </text>
    </comment>
    <comment ref="E41" authorId="1" shapeId="0" xr:uid="{71C45988-76EE-4FCD-B165-349B8A3C8365}">
      <text>
        <t>[Threaded comment]
Your version of Excel allows you to read this threaded comment; however, any edits to it will get removed if the file is opened in a newer version of Excel. Learn more: https://go.microsoft.com/fwlink/?linkid=870924
Comment:
    List of supporting evindence - displayed on Claims Overview</t>
      </text>
    </comment>
    <comment ref="B46" authorId="2" shapeId="0" xr:uid="{63F19EB8-EB34-4392-A20E-31304ED5B39D}">
      <text>
        <t>[Threaded comment]
Your version of Excel allows you to read this threaded comment; however, any edits to it will get removed if the file is opened in a newer version of Excel. Learn more: https://go.microsoft.com/fwlink/?linkid=870924
Comment:
    Unique formular providing Claims Overview Scam Type</t>
      </text>
    </comment>
    <comment ref="C46" authorId="3" shapeId="0" xr:uid="{676A0905-EF7F-450E-BAC6-E1763CEEA905}">
      <text>
        <t>[Threaded comment]
Your version of Excel allows you to read this threaded comment; however, any edits to it will get removed if the file is opened in a newer version of Excel. Learn more: https://go.microsoft.com/fwlink/?linkid=870924
Comment:
    UNIQUE formular based on the scam type selected on Claims Overview to show Subscam type (note: Data Validation on sub-scam field on Claims Overview needs to be set)</t>
      </text>
    </comment>
    <comment ref="B62" authorId="4" shapeId="0" xr:uid="{0237BC93-B680-432A-8BD3-E676685595AE}">
      <text>
        <t>[Threaded comment]
Your version of Excel allows you to read this threaded comment; however, any edits to it will get removed if the file is opened in a newer version of Excel. Learn more: https://go.microsoft.com/fwlink/?linkid=870924
Comment:
    used on the Scam Details tab</t>
      </text>
    </comment>
    <comment ref="B66" authorId="5" shapeId="0" xr:uid="{C3F9415D-E50F-41DE-9F9B-077024364F73}">
      <text>
        <t>[Threaded comment]
Your version of Excel allows you to read this threaded comment; however, any edits to it will get removed if the file is opened in a newer version of Excel. Learn more: https://go.microsoft.com/fwlink/?linkid=870924
Comment:
    table used for UNIQUE formula column N</t>
      </text>
    </comment>
    <comment ref="C88" authorId="6" shapeId="0" xr:uid="{5A7FAB49-4CDB-4BE6-A323-483F8CF031C6}">
      <text>
        <t>[Threaded comment]
Your version of Excel allows you to read this threaded comment; however, any edits to it will get removed if the file is opened in a newer version of Excel. Learn more: https://go.microsoft.com/fwlink/?linkid=870924
Comment:
    List of options based on the scheme type for why the payment hasnt been refunded
Each row has a seperate formula, here labelled by the line in the Payemnts Breakdown tab 
Data Validation on each row in the Payments Breakdown is unique so they pick up the correct subset here
Reply:
    I've removed the necessity for this which removes (I think) the need for 50 lines</t>
      </text>
    </comment>
    <comment ref="B89" authorId="7" shapeId="0" xr:uid="{AFFB90EE-310F-45C5-8F02-D55A035B6627}">
      <text>
        <t>[Threaded comment]
Your version of Excel allows you to read this threaded comment; however, any edits to it will get removed if the file is opened in a newer version of Excel. Learn more: https://go.microsoft.com/fwlink/?linkid=870924
Comment:
    formula field</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<sst xmlns="http://schemas.openxmlformats.org/spreadsheetml/2006/main" count="388" uniqueCount="281">
  <si>
    <t xml:space="preserve">Claim overview </t>
  </si>
  <si>
    <t>Questions</t>
  </si>
  <si>
    <t xml:space="preserve">Options </t>
  </si>
  <si>
    <t>More information about the scam type selected</t>
  </si>
  <si>
    <t>Financial Ombudsman Service case reference</t>
  </si>
  <si>
    <t>Your case reference</t>
  </si>
  <si>
    <t>Type of alleged scam</t>
  </si>
  <si>
    <t>Sub type of alleged scam</t>
  </si>
  <si>
    <t>Have you applied an excess to the claim? (Claims under the Faster Payment Scheme and CHAPS reimbursement rules only)</t>
  </si>
  <si>
    <t>Date of final response letter</t>
  </si>
  <si>
    <t>Have you offered any compensation for distress or inconvenience?</t>
  </si>
  <si>
    <t>If yes, how much was offered in £?</t>
  </si>
  <si>
    <t>More information about the scam sub type selected</t>
  </si>
  <si>
    <t>Date scam reported</t>
  </si>
  <si>
    <t>Time scam reported</t>
  </si>
  <si>
    <t xml:space="preserve">Date recovery attempted </t>
  </si>
  <si>
    <t>Time recovery attempted</t>
  </si>
  <si>
    <t>Are any of the payments not made in £?</t>
  </si>
  <si>
    <t>Amount recovered from the receiving banks?</t>
  </si>
  <si>
    <t xml:space="preserve">Supporting evidence </t>
  </si>
  <si>
    <t>Please visit our website to see what supporting information you will need to provide.</t>
  </si>
  <si>
    <t xml:space="preserve"> Payment number
</t>
  </si>
  <si>
    <t>Date of payment</t>
  </si>
  <si>
    <t>Time of payment</t>
  </si>
  <si>
    <t>Is the payment in £?</t>
  </si>
  <si>
    <t>Value of payment in £</t>
  </si>
  <si>
    <t>Method of payment</t>
  </si>
  <si>
    <t>Cryptocurrency payment?</t>
  </si>
  <si>
    <t>Confirmation of payee match?</t>
  </si>
  <si>
    <t xml:space="preserve">Payment to own account </t>
  </si>
  <si>
    <t>Payment channel</t>
  </si>
  <si>
    <t>Payment purpose</t>
  </si>
  <si>
    <t>Intervention</t>
  </si>
  <si>
    <t>Payee sort code</t>
  </si>
  <si>
    <t>Payee account number</t>
  </si>
  <si>
    <t>Payee account or merchant name</t>
  </si>
  <si>
    <t>Reimbursement scheme considered</t>
  </si>
  <si>
    <t xml:space="preserve">If Faster Payments Scheme (FPS) and CHAPS reimbursement rules or Contingent Reimbursement Model (CRM), why hasn't payment been refunded in full? </t>
  </si>
  <si>
    <t>Combined Scheme and Payment Refund Reason</t>
  </si>
  <si>
    <t>Funds reimbursed</t>
  </si>
  <si>
    <t>Outstanding loss for this payment</t>
  </si>
  <si>
    <t>Total sent</t>
  </si>
  <si>
    <t>Total outstanding loss</t>
  </si>
  <si>
    <t>Please insert new row(s) for additional payments</t>
  </si>
  <si>
    <t>Scam details for case</t>
  </si>
  <si>
    <t xml:space="preserve">Scam type and sub-scam type </t>
  </si>
  <si>
    <t xml:space="preserve">Total sent </t>
  </si>
  <si>
    <t>Did the consumer get offered any reimbursement?</t>
  </si>
  <si>
    <t>Number of payments made by the complainant</t>
  </si>
  <si>
    <t>Has the firm deducted an excess?</t>
  </si>
  <si>
    <t>Were any of the payments made for the purchase of cryptocurrency?</t>
  </si>
  <si>
    <t>Complex case – as defined by Payment Systems Regulator?</t>
  </si>
  <si>
    <t>Method(s) of payment</t>
  </si>
  <si>
    <t xml:space="preserve">Exceptions relied upon? </t>
  </si>
  <si>
    <t xml:space="preserve"> Payment number</t>
  </si>
  <si>
    <t>Date</t>
  </si>
  <si>
    <t>Time</t>
  </si>
  <si>
    <t>Value</t>
  </si>
  <si>
    <t>Method(s) of payments</t>
  </si>
  <si>
    <t>COP</t>
  </si>
  <si>
    <t xml:space="preserve">Payment to the complainants own account </t>
  </si>
  <si>
    <t>Payment Channel</t>
  </si>
  <si>
    <t xml:space="preserve">Is the transaction for the purchase of cryptocurrency </t>
  </si>
  <si>
    <t>Intervention attached</t>
  </si>
  <si>
    <t>Destination</t>
  </si>
  <si>
    <t>Date reported</t>
  </si>
  <si>
    <t>Time reported</t>
  </si>
  <si>
    <t>Date recovery attempted</t>
  </si>
  <si>
    <t>Time taken to report</t>
  </si>
  <si>
    <t>FRL date</t>
  </si>
  <si>
    <t>FRL outcome</t>
  </si>
  <si>
    <t xml:space="preserve">Which reimbursement scheme has been considered for this payment </t>
  </si>
  <si>
    <t xml:space="preserve">Why hasn't payment been refunded in full </t>
  </si>
  <si>
    <t xml:space="preserve">Funds recovered from Beneficiary Bank relating to this specific payment </t>
  </si>
  <si>
    <t>Funds reimbursement (relating to this specific payment)</t>
  </si>
  <si>
    <t>Outstanding</t>
  </si>
  <si>
    <t>Faster payment</t>
  </si>
  <si>
    <t>Match</t>
  </si>
  <si>
    <t>Yes</t>
  </si>
  <si>
    <t>Branch</t>
  </si>
  <si>
    <t>None</t>
  </si>
  <si>
    <t>Sort Code_Account Number</t>
  </si>
  <si>
    <t>Upheld</t>
  </si>
  <si>
    <t>Contingent Reimbursement Model (CRM)</t>
  </si>
  <si>
    <t>Exception relied on (warning)</t>
  </si>
  <si>
    <t>On us/ internal book transfer</t>
  </si>
  <si>
    <t>No match</t>
  </si>
  <si>
    <t>No</t>
  </si>
  <si>
    <t>Online</t>
  </si>
  <si>
    <t>Written warning</t>
  </si>
  <si>
    <t>Merchant name</t>
  </si>
  <si>
    <t>Partially upheld</t>
  </si>
  <si>
    <t>Faster Payments Scheme (FPS) and CHAPS reimbursement rules</t>
  </si>
  <si>
    <t>Exception relied on (basis for belief)</t>
  </si>
  <si>
    <t>Card payment</t>
  </si>
  <si>
    <t>Partial match</t>
  </si>
  <si>
    <t xml:space="preserve">Don't know  </t>
  </si>
  <si>
    <t>Mobile</t>
  </si>
  <si>
    <t>In App chat</t>
  </si>
  <si>
    <t>N/A</t>
  </si>
  <si>
    <t xml:space="preserve">Recipient name </t>
  </si>
  <si>
    <t>Not upheld</t>
  </si>
  <si>
    <t>Neither of these schemes apply</t>
  </si>
  <si>
    <t>Payment type not in scope</t>
  </si>
  <si>
    <t>International payment</t>
  </si>
  <si>
    <t>Couldn't match</t>
  </si>
  <si>
    <t>Telephone</t>
  </si>
  <si>
    <t xml:space="preserve">Verbal </t>
  </si>
  <si>
    <t>Out of jurisdiction</t>
  </si>
  <si>
    <t>Civil dispute</t>
  </si>
  <si>
    <t>CHAPS payment</t>
  </si>
  <si>
    <t>Open banking</t>
  </si>
  <si>
    <t>Banking Protocol</t>
  </si>
  <si>
    <t xml:space="preserve">Payment pre-dates implementation </t>
  </si>
  <si>
    <t>Cash withdrawal</t>
  </si>
  <si>
    <t>ATM</t>
  </si>
  <si>
    <t>Competent national authority</t>
  </si>
  <si>
    <t xml:space="preserve">Other </t>
  </si>
  <si>
    <t>Peer-to-peer crypto purchase</t>
  </si>
  <si>
    <t>Push to card</t>
  </si>
  <si>
    <t>Cheque</t>
  </si>
  <si>
    <t>CSoC intervention</t>
  </si>
  <si>
    <t>BACS</t>
  </si>
  <si>
    <t>CSoC time</t>
  </si>
  <si>
    <t>Mobile (e.g. direct carrier billing)</t>
  </si>
  <si>
    <t>CSoC information request</t>
  </si>
  <si>
    <t>CSoC police</t>
  </si>
  <si>
    <t>CSoC multiple reasons</t>
  </si>
  <si>
    <t>13 month rule</t>
  </si>
  <si>
    <t>Not responsible for loss - further evidence to support provided</t>
  </si>
  <si>
    <t xml:space="preserve">This is a slightly different list to exceptions under PSR relied upon? </t>
  </si>
  <si>
    <t>civil dispute</t>
  </si>
  <si>
    <t>Scam Type</t>
  </si>
  <si>
    <t>Sub-Scam type</t>
  </si>
  <si>
    <t>Scam Type Desciption</t>
  </si>
  <si>
    <t>SubScam Definitions</t>
  </si>
  <si>
    <t>Employment</t>
  </si>
  <si>
    <t xml:space="preserve">Task </t>
  </si>
  <si>
    <t>The consumer is offered remote work which requires them to pay money (often in cryptocurrency) before receiving their earnings. But they don't receive the financial recompense they are expecting.</t>
  </si>
  <si>
    <t>The work the consumer undertakes involves completing tasks they are allocated on an online platform/website. They are told they will receive a salary or commission in return. They have to pay the scammer in order to access tasks, or to access their earnings.</t>
  </si>
  <si>
    <t>Other employment</t>
  </si>
  <si>
    <r>
      <t xml:space="preserve">Any other scam where the consumer is offered similar work but it </t>
    </r>
    <r>
      <rPr>
        <i/>
        <sz val="11"/>
        <color rgb="FF002060"/>
        <rFont val="Arial"/>
        <family val="2"/>
      </rPr>
      <t>doesn't </t>
    </r>
    <r>
      <rPr>
        <sz val="11"/>
        <color rgb="FF002060"/>
        <rFont val="Arial"/>
        <family val="2"/>
      </rPr>
      <t>involve completing tasks.</t>
    </r>
  </si>
  <si>
    <t>Purchase</t>
  </si>
  <si>
    <t xml:space="preserve">Technology </t>
  </si>
  <si>
    <t>The consumer pays in advance for goods and services which aren't received, aren't completed, or aren't as expected. This often involves purchases through social media or other online platforms.</t>
  </si>
  <si>
    <t>The consumer is intending to purchase goods such as mobile phones, game consoles, laptops, tablets etc. but doesn't receive them - or doesn’t receive what they were expecting.</t>
  </si>
  <si>
    <t>Fashion</t>
  </si>
  <si>
    <t>The consumer is intending to purchase goods such as clothes, handbags, trainers, etc. but doesn't receive them - or doesn't receive what they were expecting</t>
  </si>
  <si>
    <t>Vehicle</t>
  </si>
  <si>
    <t>The consumer is intending to purchase goods such as a car, motorcycle, campervan etc. but doesn't receive them - or doesn't receive what they were expecting.</t>
  </si>
  <si>
    <t>Travel</t>
  </si>
  <si>
    <t>The consumer is intending to purchase goods or services linked to travel (often plane tickets, holiday accommodation or travel agent fees) but doesn't receive them - or doesn't receive what they were expecting.</t>
  </si>
  <si>
    <t>Pets</t>
  </si>
  <si>
    <t>The consumer is intending to purchase a pet but doesn't receive it - or doesn't receive what they were expecting.</t>
  </si>
  <si>
    <r>
      <t>Rogue trader</t>
    </r>
    <r>
      <rPr>
        <i/>
        <sz val="11"/>
        <color rgb="FF002060"/>
        <rFont val="Arial"/>
        <family val="2"/>
      </rPr>
      <t xml:space="preserve"> </t>
    </r>
  </si>
  <si>
    <t>The consumer pays a trader to complete work on their property/grounds (such as roofing, landscape gardening, guttering or other building works). The work isn't done at all; is started but isn't completed; and/or is done to a poor standard. The consumer is often overcharged compared to how much the work should cost.</t>
  </si>
  <si>
    <t>Rental accommodation</t>
  </si>
  <si>
    <t>The consumer is intending to rent accommodation to live in. This could include fees to view a rental property, a deposit, or any other fees to secure the rental. The property doesn't exist or isn't available to rent.</t>
  </si>
  <si>
    <t>Visa and work permits</t>
  </si>
  <si>
    <t>The consumer is intending to purchase a visa or work permit, or is paying fees to a company or individual helping them source one - but the visa or permit isn't provided.</t>
  </si>
  <si>
    <t>Other purchase</t>
  </si>
  <si>
    <t>The consumer is intending to purchase goods or services that don't fall into any of the categories above, but the expected goods or services aren't received or are not as expected.</t>
  </si>
  <si>
    <t>Investment</t>
  </si>
  <si>
    <t>Cloned firm</t>
  </si>
  <si>
    <t>The scammer convinces the consumer to move their money to a fictitious fund or to pay for a fake investment, often claiming to offer very high returns.</t>
  </si>
  <si>
    <r>
      <t>The scammer pretends to be offering an investment through a genuine (and often regulated) firm that does  exist. But the funds the consumer sends aren't actually being invested with the company they think they</t>
    </r>
    <r>
      <rPr>
        <i/>
        <sz val="11"/>
        <color rgb="FF002060"/>
        <rFont val="Arial"/>
        <family val="2"/>
      </rPr>
      <t> </t>
    </r>
    <r>
      <rPr>
        <sz val="11"/>
        <color rgb="FF002060"/>
        <rFont val="Arial"/>
        <family val="2"/>
      </rPr>
      <t>are dealing with.</t>
    </r>
  </si>
  <si>
    <t>Fake trading</t>
  </si>
  <si>
    <t>The scammer isn't pretending to work for a genuine firm, but creates a fake company claiming to offer investment services - such as a trading platform. But the money they pay isn't being invested or traded. If the investment was introduced to the consumer via a dating app/platform, please select 'romance-led'.</t>
  </si>
  <si>
    <t>Romance-led</t>
  </si>
  <si>
    <t>The consumer is introduced to the investment through someone they have met through a dating app/website.</t>
  </si>
  <si>
    <t>Pyramid scheme</t>
  </si>
  <si>
    <t>The consumer is incentivised for introducing new investors to the alleged investment scheme. But they money they pay isn't used for the intended purpose.</t>
  </si>
  <si>
    <t xml:space="preserve">Commodities </t>
  </si>
  <si>
    <t>The consumer thinks they are buying commodities such as wine, gold or art for investment purposes. But the money they pay either isn't used to purchase the expected item, or the item purchased doesn't have the monetary value claimed.</t>
  </si>
  <si>
    <t>Mini-bonds</t>
  </si>
  <si>
    <t>The consumer enters a 'mini-bond' agreement to loan money to a company in exchange for returns. But the money lent isn't used as agreed.</t>
  </si>
  <si>
    <t>Money flipping</t>
  </si>
  <si>
    <t>The scammer claims they can offer a high guaranteed return on money the consumer pays, in a short period of time. The money taken is instead stolen. This is often instigated/advertised on social media.</t>
  </si>
  <si>
    <t>Gambling-related</t>
  </si>
  <si>
    <t>The scammer pretends to offer services related to gambling to induce the consumer to pay money. But the money isn't used as agreed.</t>
  </si>
  <si>
    <t>Other investment</t>
  </si>
  <si>
    <t>Any other investment scam that doesn't fall into the categories above.</t>
  </si>
  <si>
    <t>Impersonation</t>
  </si>
  <si>
    <t>Payment Service Provider</t>
  </si>
  <si>
    <t>The scammer impersonates a well-known organisation or authority, or a person known to the consumer, to trick them into sending money under false pretences.</t>
  </si>
  <si>
    <t>The scammer poses as a payment service provider such as a bank, building society or electronic money institute - to trick the consumer into sending money. The consumer is generally told their account is at risk so they need to move their funds to keep them safe.</t>
  </si>
  <si>
    <t>Law enforcement</t>
  </si>
  <si>
    <t>The scammer poses as a law enforcement entity such as the police. They claim to require assistance from the consumer (such as help investigating criminal activity) which involves the consumer having to send money.</t>
  </si>
  <si>
    <t>CEO or employer</t>
  </si>
  <si>
    <t>The scammer poses as someone in a position of authority over the consumer at work and asks them to send funds or make purchases.</t>
  </si>
  <si>
    <t>Trusted or known company</t>
  </si>
  <si>
    <t>The scammer poses as a company known to and/or trusted by the consumer to trick them into sending money. The consumer is often told the company has overpaid them, so they need to return the overpayment, or that their account is at risk so they need to move their funds.</t>
  </si>
  <si>
    <t>Regulator</t>
  </si>
  <si>
    <t>The scammer poses as a regulator such as the FCA to trick the consumer into sending money. The consumer is often told they owe money; that their assistance is needed to investigate a financial company; or that their account is at risk.</t>
  </si>
  <si>
    <t>Government body</t>
  </si>
  <si>
    <t>The scammer poses as a government body such as the HMRC, the National Crime Agency or the Courts to trick the consumer into sending money. This generally involves the consumer being told they owe tax and have to pay fees/fines to avoid arrest or prosecution.</t>
  </si>
  <si>
    <t>Friends or family</t>
  </si>
  <si>
    <t>The scammer poses as a friend or family member to trick the consumer into sending money. This normally happens over social media or messaging services. The scammer may send a message saying the friend/family member's phone has broken so they're messaging from a new number. Or they may message from the friend/family member's hacked account. They claim they need money, such as for bills or due to being locked out of their account.</t>
  </si>
  <si>
    <t>Other impersonation</t>
  </si>
  <si>
    <t>The scammer impersonates another organisation, or someone else known to the consumer, that doesn't fall into the categories above. The consumer is tricked into sending money. This wouldn't include a celebrity-based romance scam or intercepted invoices - these are covered under other scam types.</t>
  </si>
  <si>
    <t>Romance</t>
  </si>
  <si>
    <t>Celebrity or public figure</t>
  </si>
  <si>
    <r>
      <t>The scammer pretends to befriend or engage in a romantic relationship</t>
    </r>
    <r>
      <rPr>
        <i/>
        <sz val="11"/>
        <color rgb="FF002060"/>
        <rFont val="Arial"/>
        <family val="2"/>
      </rPr>
      <t> </t>
    </r>
    <r>
      <rPr>
        <sz val="11"/>
        <color rgb="FF002060"/>
        <rFont val="Arial"/>
        <family val="2"/>
      </rPr>
      <t>with the consumer, to trick them into sending money under false pretences.</t>
    </r>
  </si>
  <si>
    <t>The scammer impersonates a celebrity or public figure, normally on social media but it could include them being on a dating website/app. They trick the consumer into believing they are in a relationship, or are friends, and they need the consumer to send them money. If the consumer is directed to pay towards an investment which turns out to be a scam, please select "Romance-led" under the scam type "Investment" instead.</t>
  </si>
  <si>
    <t>Not a celebrity or public figure</t>
  </si>
  <si>
    <t>The scammer isn't impersonating a celebrity or public figure, but strikes up a supposed relationship or friendship with the consumer - normally through a dating app or website. They normally trick the consumer into thinking they need money for support - such as for hospital bills or legal expenses, money for food or housing, etc. If the consumer is instead directed to pay towards an investment which turns out to be a scam, please select "Romance-led" under the scam type "Investment" instead.</t>
  </si>
  <si>
    <t>Other romance</t>
  </si>
  <si>
    <t>Any other romance scam that doesn't fall into the categories above (and doesn't involve the consumer being directed to pay towards an investment which turns out to be a scam - please select "Romance-led" under the scam type "Investment" if that applies).</t>
  </si>
  <si>
    <t>Advanced fee</t>
  </si>
  <si>
    <t>Windfall</t>
  </si>
  <si>
    <t>The scammer asks the consumer for an upfront fee in order to receive financial gain - but once paid, they don't provide what was agreed.</t>
  </si>
  <si>
    <t>The consumer is told they are due money for something they aren't expecting and haven't previously paid for. This could include unexpected winnings from a lottery or competition, or an unexpected grant or inheritance. The scammer tells the consumer they have to pay a fee (such as to cover alleged taxes) to access the funds.</t>
  </si>
  <si>
    <t>Recovery</t>
  </si>
  <si>
    <t>The consumer is told money they have paid for something previously (legitimate or otherwise) can be recovered for a fee. This could include recovering prior scam losses or a previous investment they held (including shares).</t>
  </si>
  <si>
    <t>Loan fees</t>
  </si>
  <si>
    <t>The consumer is asked to pay for a fee, or pay a deposit, to obtain or help secure a loan. But the scammer doesn't use the funds for this purpose.</t>
  </si>
  <si>
    <t>Other advanced fees</t>
  </si>
  <si>
    <t>Any other advance fee scam that doesn't fall into the categories above.</t>
  </si>
  <si>
    <t>Invoice and mandate</t>
  </si>
  <si>
    <t xml:space="preserve">Property purchase </t>
  </si>
  <si>
    <t>The scammer intercepts a genuine invoice or request for payment, or creates a fake one, to trick the consumer into sending them money. </t>
  </si>
  <si>
    <t>The fake/intercepted invoice relates to a property purchase. This often appears to come from the solicitor - such as directions on where to send the deposit, or where to send other fees involved in the purchase process.</t>
  </si>
  <si>
    <t>Other invoice</t>
  </si>
  <si>
    <t>The fake/intercepted invoice relates to something other than a property purchase</t>
  </si>
  <si>
    <t xml:space="preserve">Dynamic Checklist </t>
  </si>
  <si>
    <t>Supporting evidence for payments not made in GBP</t>
  </si>
  <si>
    <t xml:space="preserve">Please provide evidence that you are not responsible for the loss  </t>
  </si>
  <si>
    <t>line 1</t>
  </si>
  <si>
    <t xml:space="preserve">Concatenated Scam Sub-Scam </t>
  </si>
  <si>
    <t>CRM</t>
  </si>
  <si>
    <t>R3(1)(c) or Complex Case</t>
  </si>
  <si>
    <t>ASR</t>
  </si>
  <si>
    <t xml:space="preserve">Scheme Options </t>
  </si>
  <si>
    <t>Line 1</t>
  </si>
  <si>
    <t>Line 2</t>
  </si>
  <si>
    <t>Line 3</t>
  </si>
  <si>
    <t>Line 4</t>
  </si>
  <si>
    <t>Line 7</t>
  </si>
  <si>
    <t>Line 8</t>
  </si>
  <si>
    <t>Line 9</t>
  </si>
  <si>
    <t>Line 10</t>
  </si>
  <si>
    <t>Line 11</t>
  </si>
  <si>
    <t>Line 12</t>
  </si>
  <si>
    <t>Line 13</t>
  </si>
  <si>
    <t>Line 14</t>
  </si>
  <si>
    <t>Line 15</t>
  </si>
  <si>
    <t>Line 16</t>
  </si>
  <si>
    <t>Line 17</t>
  </si>
  <si>
    <t>Line 18</t>
  </si>
  <si>
    <t>Line 19</t>
  </si>
  <si>
    <t>Line 20</t>
  </si>
  <si>
    <t>Line 21</t>
  </si>
  <si>
    <t>Line 22</t>
  </si>
  <si>
    <t>Line 23</t>
  </si>
  <si>
    <t>Line 24</t>
  </si>
  <si>
    <t>Line 25</t>
  </si>
  <si>
    <t>Line 26</t>
  </si>
  <si>
    <t>Line 27</t>
  </si>
  <si>
    <t>Line 28</t>
  </si>
  <si>
    <t>Line 29</t>
  </si>
  <si>
    <t>Line 30</t>
  </si>
  <si>
    <t>Line 31</t>
  </si>
  <si>
    <t>Line 32</t>
  </si>
  <si>
    <t>Line 33</t>
  </si>
  <si>
    <t>Line 34</t>
  </si>
  <si>
    <t>Line 35</t>
  </si>
  <si>
    <t>Line 36</t>
  </si>
  <si>
    <t>Line 37</t>
  </si>
  <si>
    <t>Line 38</t>
  </si>
  <si>
    <t>Line 39</t>
  </si>
  <si>
    <t>Line 40</t>
  </si>
  <si>
    <t>Line 41</t>
  </si>
  <si>
    <t>Line 42</t>
  </si>
  <si>
    <t>Line 43</t>
  </si>
  <si>
    <t>Line 44</t>
  </si>
  <si>
    <t>Line 45</t>
  </si>
  <si>
    <t>Line 46</t>
  </si>
  <si>
    <t>Line 47</t>
  </si>
  <si>
    <t>Line 48</t>
  </si>
  <si>
    <t>Line 49</t>
  </si>
  <si>
    <t>Line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</si>
</sst>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164" formatCode="[$-409]h:mm:ss\ AM/PM;@"/>
    <numFmt numFmtId="165" formatCode="&quot;£&quot;#,##0.00"/>
    <numFmt numFmtId="166" formatCode="[$-809]d\ mmmm\ yyyy;@"/>
    <numFmt numFmtId="167" formatCode="dd/mm/yyyy;@"/>
    <numFmt numFmtId="168" formatCode="hh:mm:ss;@"/>
    <numFmt numFmtId="169" formatCode="0_ ;\-0\ "/>
  </numFmts>
  <fonts count="20">
    <font>
      <sz val="11"/>
      <color theme="1"/>
      <name val="Calibri"/>
      <family val="2"/>
      <scheme val="minor"/>
    </font>
    <font>
      <sz val="8"/>
      <name val="Calibri"/>
      <family val="2"/>
      <scheme val="minor"/>
    </font>
    <font>
      <sz val="11"/>
      <color rgb="FF1F1F1F"/>
      <name val="Arial"/>
      <family val="2"/>
    </font>
    <font>
      <sz val="11"/>
      <color theme="1"/>
      <name val="Arial"/>
      <family val="2"/>
    </font>
    <font>
      <sz val="12"/>
      <color theme="1"/>
      <name val="Calibri"/>
      <family val="2"/>
      <scheme val="minor"/>
    </font>
    <font>
      <u/>
      <sz val="11"/>
      <color theme="10"/>
      <name val="Calibri"/>
      <family val="2"/>
      <scheme val="minor"/>
    </font>
    <font>
      <sz val="11"/>
      <color rgb="FF000000"/>
      <name val="Arial"/>
      <family val="2"/>
    </font>
    <font>
      <u/>
      <sz val="11"/>
      <color theme="10"/>
      <name val="Arial"/>
      <family val="2"/>
    </font>
    <font>
      <b/>
      <sz val="11"/>
      <color theme="1"/>
      <name val="Arial"/>
      <family val="2"/>
    </font>
    <font>
      <i/>
      <sz val="11"/>
      <color rgb="FFFF0000"/>
      <name val="Arial"/>
      <family val="2"/>
    </font>
    <font>
      <b/>
      <sz val="11"/>
      <color theme="0"/>
      <name val="Arial"/>
      <family val="2"/>
    </font>
    <font>
      <sz val="11"/>
      <color theme="0"/>
      <name val="Arial"/>
      <family val="2"/>
    </font>
    <font>
      <b/>
      <sz val="20"/>
      <color theme="1"/>
      <name val="Arial"/>
      <family val="2"/>
    </font>
    <font>
      <i/>
      <sz val="11"/>
      <color theme="1"/>
      <name val="Arial"/>
      <family val="2"/>
    </font>
    <font>
      <b/>
      <sz val="11"/>
      <color rgb="FF002060"/>
      <name val="Arial"/>
      <family val="2"/>
    </font>
    <font>
      <sz val="11"/>
      <color rgb="FF002060"/>
      <name val="Arial"/>
      <family val="2"/>
    </font>
    <font>
      <i/>
      <sz val="11"/>
      <color rgb="FF002060"/>
      <name val="Arial"/>
      <family val="2"/>
    </font>
    <font>
      <sz val="10"/>
      <color rgb="FF002060"/>
      <name val="Arial"/>
      <family val="2"/>
    </font>
    <font>
      <b/>
      <sz val="10.5"/>
      <color theme="0"/>
      <name val="Arial"/>
      <family val="2"/>
    </font>
    <font>
      <b/>
      <sz val="16"/>
      <color theme="0"/>
      <name val="Arial"/>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0" tint="-4.9989318521683403E-2"/>
        <bgColor rgb="FF000000"/>
      </patternFill>
    </fill>
    <fill>
      <patternFill patternType="solid">
        <fgColor rgb="FF271C6F"/>
        <bgColor rgb="FF000000"/>
      </patternFill>
    </fill>
    <fill>
      <patternFill patternType="solid">
        <fgColor rgb="FFF7F7F7"/>
        <bgColor indexed="64"/>
      </patternFill>
    </fill>
    <fill>
      <patternFill patternType="solid">
        <fgColor theme="0"/>
        <bgColor indexed="64"/>
      </patternFill>
    </fill>
    <fill>
      <patternFill patternType="solid">
        <fgColor rgb="FF002060"/>
        <bgColor rgb="FF000000"/>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D4D4D4"/>
      </left>
      <right style="medium">
        <color rgb="FFD4D4D4"/>
      </right>
      <top style="medium">
        <color rgb="FFD4D4D4"/>
      </top>
      <bottom/>
      <diagonal/>
    </border>
    <border>
      <left/>
      <right style="medium">
        <color rgb="FFD4D4D4"/>
      </right>
      <top/>
      <bottom style="medium">
        <color rgb="FFD4D4D4"/>
      </bottom>
      <diagonal/>
    </border>
    <border>
      <left/>
      <right style="medium">
        <color rgb="FFD4D4D4"/>
      </right>
      <top/>
      <bottom/>
      <diagonal/>
    </border>
    <border>
      <left/>
      <right style="medium">
        <color rgb="FFD4D4D4"/>
      </right>
      <top style="medium">
        <color rgb="FFD4D4D4"/>
      </top>
      <bottom style="medium">
        <color rgb="FFD4D4D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165" fontId="0" fillId="0" borderId="0" xfId="0" applyNumberFormat="1"/>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Protection="1">
      <protection hidden="1"/>
    </xf>
    <xf numFmtId="0" fontId="0" fillId="0" borderId="0" xfId="0" applyAlignment="1" applyProtection="1">
      <alignment horizontal="center" vertical="center"/>
      <protection hidden="1"/>
    </xf>
    <xf numFmtId="167" fontId="0" fillId="0" borderId="1" xfId="0" applyNumberFormat="1" applyBorder="1" applyAlignment="1" applyProtection="1">
      <alignment horizontal="center" vertical="center"/>
      <protection locked="0"/>
    </xf>
    <xf numFmtId="168" fontId="0" fillId="0" borderId="1" xfId="0" applyNumberForma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9" fontId="0" fillId="0" borderId="1" xfId="0" applyNumberFormat="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44"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2" fillId="4" borderId="0" xfId="0" applyFont="1" applyFill="1" applyAlignment="1" applyProtection="1">
      <alignment horizontal="center" vertical="center"/>
      <protection hidden="1"/>
    </xf>
    <xf numFmtId="0" fontId="3" fillId="4" borderId="0" xfId="0" applyFont="1" applyFill="1" applyAlignment="1" applyProtection="1">
      <alignment horizontal="center"/>
      <protection hidden="1"/>
    </xf>
    <xf numFmtId="0" fontId="4" fillId="0" borderId="0" xfId="0" applyFont="1" applyAlignment="1">
      <alignment horizontal="center"/>
    </xf>
    <xf numFmtId="0" fontId="3" fillId="4" borderId="0" xfId="0" applyFont="1" applyFill="1" applyAlignment="1" applyProtection="1">
      <alignment horizontal="center" vertical="center" wrapText="1"/>
      <protection hidden="1"/>
    </xf>
    <xf numFmtId="7" fontId="3" fillId="4" borderId="0" xfId="0" applyNumberFormat="1" applyFont="1" applyFill="1" applyAlignment="1" applyProtection="1">
      <alignment horizontal="center" vertical="center"/>
      <protection hidden="1"/>
    </xf>
    <xf numFmtId="0" fontId="3" fillId="0" borderId="0" xfId="0" applyFont="1" applyProtection="1">
      <protection hidden="1"/>
    </xf>
    <xf numFmtId="0" fontId="3" fillId="0" borderId="0" xfId="0" applyFont="1" applyAlignment="1" applyProtection="1">
      <alignment horizontal="center" vertical="center"/>
      <protection hidden="1"/>
    </xf>
    <xf numFmtId="0" fontId="6" fillId="8" borderId="0" xfId="0" applyFont="1" applyFill="1" applyProtection="1">
      <protection hidden="1"/>
    </xf>
    <xf numFmtId="0" fontId="6" fillId="0" borderId="0" xfId="0" applyFont="1" applyProtection="1">
      <protection hidden="1"/>
    </xf>
    <xf numFmtId="0" fontId="7" fillId="4" borderId="1" xfId="1" applyFont="1" applyFill="1" applyBorder="1" applyAlignment="1" applyProtection="1">
      <alignment horizontal="center" vertical="center" wrapText="1"/>
      <protection hidden="1"/>
    </xf>
    <xf numFmtId="0" fontId="9" fillId="0" borderId="0" xfId="0" applyFont="1" applyProtection="1">
      <protection hidden="1"/>
    </xf>
    <xf numFmtId="0" fontId="7" fillId="0" borderId="0" xfId="1" applyFont="1" applyProtection="1">
      <protection hidden="1"/>
    </xf>
    <xf numFmtId="0" fontId="10" fillId="10" borderId="1" xfId="0" applyFont="1" applyFill="1" applyBorder="1" applyProtection="1">
      <protection hidden="1"/>
    </xf>
    <xf numFmtId="0" fontId="10" fillId="10" borderId="1" xfId="0" applyFont="1" applyFill="1" applyBorder="1" applyAlignment="1" applyProtection="1">
      <alignment horizontal="center" vertical="center"/>
      <protection hidden="1"/>
    </xf>
    <xf numFmtId="0" fontId="6" fillId="8"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20" fontId="6" fillId="0" borderId="1" xfId="0" applyNumberFormat="1" applyFont="1" applyBorder="1" applyAlignment="1" applyProtection="1">
      <alignment horizontal="center" vertical="center"/>
      <protection locked="0"/>
    </xf>
    <xf numFmtId="0" fontId="11" fillId="10" borderId="1" xfId="0" applyFont="1" applyFill="1" applyBorder="1" applyProtection="1">
      <protection hidden="1"/>
    </xf>
    <xf numFmtId="0" fontId="11" fillId="10" borderId="1" xfId="0" applyFont="1" applyFill="1" applyBorder="1" applyAlignment="1" applyProtection="1">
      <alignment vertical="center"/>
      <protection hidden="1"/>
    </xf>
    <xf numFmtId="0" fontId="12" fillId="0" borderId="0" xfId="0" applyFont="1" applyProtection="1">
      <protection hidden="1"/>
    </xf>
    <xf numFmtId="167" fontId="0" fillId="11" borderId="1" xfId="0" applyNumberFormat="1" applyFill="1" applyBorder="1" applyAlignment="1" applyProtection="1">
      <alignment horizontal="center" vertical="center"/>
      <protection locked="0"/>
    </xf>
    <xf numFmtId="168" fontId="0" fillId="11" borderId="1" xfId="0" applyNumberFormat="1" applyFill="1" applyBorder="1" applyAlignment="1" applyProtection="1">
      <alignment horizontal="center" vertical="center"/>
      <protection locked="0"/>
    </xf>
    <xf numFmtId="165" fontId="0" fillId="11" borderId="1" xfId="0" applyNumberFormat="1"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169" fontId="0" fillId="11" borderId="1" xfId="0" applyNumberFormat="1" applyFill="1" applyBorder="1" applyAlignment="1" applyProtection="1">
      <alignment horizontal="center" vertical="center"/>
      <protection locked="0"/>
    </xf>
    <xf numFmtId="7" fontId="0" fillId="11" borderId="8" xfId="0" applyNumberFormat="1" applyFill="1" applyBorder="1" applyAlignment="1">
      <alignment horizontal="center" vertical="center"/>
    </xf>
    <xf numFmtId="0" fontId="11" fillId="10" borderId="1" xfId="0" applyFont="1" applyFill="1" applyBorder="1" applyAlignment="1" applyProtection="1">
      <alignment horizontal="center" vertical="center" wrapText="1"/>
      <protection hidden="1"/>
    </xf>
    <xf numFmtId="7" fontId="0" fillId="12" borderId="8" xfId="0" applyNumberFormat="1" applyFill="1" applyBorder="1" applyAlignment="1">
      <alignment horizontal="center" vertical="center"/>
    </xf>
    <xf numFmtId="7" fontId="3" fillId="3" borderId="1" xfId="0" applyNumberFormat="1" applyFont="1" applyFill="1" applyBorder="1" applyAlignment="1">
      <alignment horizontal="center" vertical="center"/>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center" vertical="center" wrapText="1"/>
    </xf>
    <xf numFmtId="0" fontId="3" fillId="4" borderId="0" xfId="0" applyFont="1" applyFill="1" applyAlignment="1" applyProtection="1">
      <alignment horizontal="center" vertical="center"/>
      <protection hidden="1"/>
    </xf>
    <xf numFmtId="0" fontId="8" fillId="0" borderId="0" xfId="0" applyFont="1" applyAlignment="1">
      <alignment horizontal="center"/>
    </xf>
    <xf numFmtId="0" fontId="8" fillId="0" borderId="0" xfId="0" applyFont="1" applyAlignment="1">
      <alignment horizontal="left" vertical="center" wrapText="1"/>
    </xf>
    <xf numFmtId="0" fontId="6" fillId="0" borderId="1" xfId="0" applyFont="1" applyBorder="1" applyAlignment="1">
      <alignment vertical="top" wrapText="1"/>
    </xf>
    <xf numFmtId="0" fontId="3" fillId="5" borderId="2" xfId="0" applyFont="1" applyFill="1" applyBorder="1"/>
    <xf numFmtId="0" fontId="3" fillId="5" borderId="0" xfId="0" applyFont="1" applyFill="1"/>
    <xf numFmtId="0" fontId="3" fillId="6" borderId="0" xfId="0" applyFont="1" applyFill="1"/>
    <xf numFmtId="0" fontId="3" fillId="7" borderId="0" xfId="0" applyFont="1" applyFill="1"/>
    <xf numFmtId="0" fontId="13" fillId="0" borderId="0" xfId="0" applyFont="1"/>
    <xf numFmtId="2" fontId="3"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xf numFmtId="0" fontId="15" fillId="0" borderId="3" xfId="0" applyFont="1" applyBorder="1" applyAlignment="1">
      <alignment horizontal="left" vertical="top"/>
    </xf>
    <xf numFmtId="0" fontId="15" fillId="0" borderId="4" xfId="0" applyFont="1" applyBorder="1" applyAlignment="1">
      <alignment horizontal="center" vertical="top" wrapText="1"/>
    </xf>
    <xf numFmtId="0" fontId="15" fillId="0" borderId="0" xfId="0" applyFont="1" applyAlignment="1">
      <alignment vertical="center" wrapText="1"/>
    </xf>
    <xf numFmtId="0" fontId="15" fillId="0" borderId="3" xfId="0" applyFont="1" applyBorder="1" applyAlignment="1">
      <alignment vertical="top" wrapText="1"/>
    </xf>
    <xf numFmtId="0" fontId="15" fillId="0" borderId="5" xfId="0" applyFont="1" applyBorder="1" applyAlignment="1">
      <alignment horizontal="center" vertical="top" wrapText="1"/>
    </xf>
    <xf numFmtId="0" fontId="14" fillId="0" borderId="0" xfId="0" applyFont="1" applyAlignment="1">
      <alignment vertical="center" wrapText="1"/>
    </xf>
    <xf numFmtId="0" fontId="15" fillId="0" borderId="0" xfId="0" applyFont="1" applyAlignment="1">
      <alignment horizontal="center"/>
    </xf>
    <xf numFmtId="0" fontId="15" fillId="2" borderId="0" xfId="0" applyFont="1" applyFill="1"/>
    <xf numFmtId="0" fontId="15" fillId="2" borderId="0" xfId="0" applyFont="1" applyFill="1" applyAlignment="1">
      <alignment horizontal="center"/>
    </xf>
    <xf numFmtId="0" fontId="15" fillId="5" borderId="1" xfId="0" applyFont="1" applyFill="1" applyBorder="1"/>
    <xf numFmtId="0" fontId="15" fillId="6" borderId="1" xfId="0" applyFont="1" applyFill="1" applyBorder="1"/>
    <xf numFmtId="0" fontId="17" fillId="0" borderId="0" xfId="0" applyFont="1" applyAlignment="1">
      <alignment horizontal="center" vertical="center"/>
    </xf>
    <xf numFmtId="0" fontId="15" fillId="7" borderId="1" xfId="0" applyFont="1" applyFill="1" applyBorder="1"/>
    <xf numFmtId="0" fontId="17" fillId="2" borderId="0" xfId="0" applyFont="1" applyFill="1" applyAlignment="1">
      <alignment horizontal="center" vertical="center"/>
    </xf>
    <xf numFmtId="0" fontId="18" fillId="13" borderId="6" xfId="0" applyFont="1" applyFill="1" applyBorder="1" applyAlignment="1">
      <alignment horizontal="center" vertical="center" wrapText="1"/>
    </xf>
    <xf numFmtId="0" fontId="11" fillId="14" borderId="0" xfId="0" applyFont="1" applyFill="1"/>
    <xf numFmtId="0" fontId="19" fillId="10" borderId="1" xfId="0" applyFont="1" applyFill="1" applyBorder="1" applyAlignment="1">
      <alignment horizontal="center" vertical="center" wrapText="1"/>
    </xf>
    <xf numFmtId="0" fontId="11" fillId="10" borderId="1" xfId="0" applyFont="1" applyFill="1" applyBorder="1" applyAlignment="1" applyProtection="1">
      <alignment wrapText="1"/>
      <protection hidden="1"/>
    </xf>
    <xf numFmtId="0" fontId="11" fillId="10" borderId="8"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10" borderId="7"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wrapText="1"/>
      <protection hidden="1"/>
    </xf>
    <xf numFmtId="0" fontId="3" fillId="0" borderId="1" xfId="0" applyFont="1" applyBorder="1" applyAlignment="1">
      <alignment horizontal="center" vertical="center"/>
    </xf>
  </cellXfs>
  <cellStyles count="2">
    <cellStyle name="Hyperlink" xfId="1" builtinId="8"/>
    <cellStyle name="Normal" xfId="0" builtinId="0"/>
  </cellStyles>
  <dxfs count="30">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numFmt numFmtId="11" formatCode="&quot;£&quot;#,##0.00;\-&quot;£&quot;#,##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65"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9" formatCode="0_ ;\-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9" formatCode="0_ ;\-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hh:mm:ss;@"/>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hh:mm:ss;@"/>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7"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0"/>
        <name val="Arial"/>
        <family val="2"/>
        <scheme val="none"/>
      </font>
      <fill>
        <patternFill patternType="solid">
          <fgColor indexed="64"/>
          <bgColor theme="4" tint="-0.2499465926084170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71C6F"/>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drew Harker" id="{A72B233E-15ED-4350-84EF-5818E769A5B9}" userId="S::aharker@fos.org.uk::db8df1ea-fc95-4ff9-8754-41fc9e87c727" providerId="AD"/>
  <person displayName="Mark Elliott" id="{C88DC670-6486-4FA6-B188-6C4C6A88F4E8}" userId="S::melliott2@fos.org.uk::d2557d9c-9ee0-4840-994d-d4ba20b82809"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0F92E1-F295-433B-96C7-037654CD4D92}" name="Table5" displayName="Table5" ref="A1:T16" totalsRowShown="0" headerRowDxfId="29" dataDxfId="28" headerRowBorderDxfId="26" tableBorderDxfId="27" totalsRowBorderDxfId="25">
  <autoFilter ref="A1:T16" xr:uid="{390F92E1-F295-433B-96C7-037654CD4D92}"/>
  <tableColumns count="20">
    <tableColumn id="1" xr3:uid="{85CEED5A-2642-4DB4-BBAF-BF17D0BD839D}" name=" Payment number_x000a_" dataDxfId="24"/>
    <tableColumn id="2" xr3:uid="{E9EC3397-28EF-45A0-93D2-A42CE38E39CC}" name="Date of payment" dataDxfId="23"/>
    <tableColumn id="3" xr3:uid="{79C24AB2-9074-4388-9581-EBBF34655B69}" name="Time of payment" dataDxfId="22"/>
    <tableColumn id="4" xr3:uid="{C16001F3-D334-4CA3-8081-284737788A0C}" name="Is the payment in £?" dataDxfId="21"/>
    <tableColumn id="5" xr3:uid="{95F6B424-9E5D-455A-BE0C-D8486CFE3B87}" name="Value of payment in £" dataDxfId="20"/>
    <tableColumn id="6" xr3:uid="{19E8F21B-17B6-43B0-89E8-FD26630FD0E3}" name="Method of payment" dataDxfId="19"/>
    <tableColumn id="7" xr3:uid="{B23FB8F1-E767-4D4C-B325-636D0A447007}" name="Cryptocurrency payment?" dataDxfId="18"/>
    <tableColumn id="8" xr3:uid="{2CC7B773-DCCD-4B07-A4A0-506BECA3BF1B}" name="Confirmation of payee match?" dataDxfId="17"/>
    <tableColumn id="9" xr3:uid="{B9B89722-2ACE-45E4-B9AE-D7D153AAE977}" name="Payment to own account " dataDxfId="16"/>
    <tableColumn id="10" xr3:uid="{D1E684F4-8263-4FB4-A16D-0E9AAE7EC7F3}" name="Payment channel" dataDxfId="15"/>
    <tableColumn id="11" xr3:uid="{D6434D16-D9CE-4841-905C-7FFEA2D42AB3}" name="Payment purpose" dataDxfId="14"/>
    <tableColumn id="12" xr3:uid="{886022DF-2B29-4FD2-9EAF-CD3809FEDB96}" name="Intervention" dataDxfId="13"/>
    <tableColumn id="13" xr3:uid="{64FC047F-56EC-4EBE-83C4-68B21D150343}" name="Payee sort code" dataDxfId="12"/>
    <tableColumn id="14" xr3:uid="{119A3B5B-1036-4757-ADE0-60D0C0096C11}" name="Payee account number" dataDxfId="11"/>
    <tableColumn id="15" xr3:uid="{B361958B-24DC-4FAC-B9B9-9862B4D92514}" name="Payee account or merchant name" dataDxfId="10"/>
    <tableColumn id="16" xr3:uid="{D6A5D6EC-7002-428C-B15B-ADD0842DB00A}" name="Reimbursement scheme considered" dataDxfId="9"/>
    <tableColumn id="17" xr3:uid="{9410D4A9-2BD8-478A-852D-957C55FDF988}" name="If Faster Payments Scheme (FPS) and CHAPS reimbursement rules or Contingent Reimbursement Model (CRM), why hasn't payment been refunded in full? " dataDxfId="8"/>
    <tableColumn id="20" xr3:uid="{BE8D624E-4971-42EC-9DA0-62040E415FDD}" name="Combined Scheme and Payment Refund Reason" dataDxfId="7">
      <calculatedColumnFormula>Table5[[#This Row],[Reimbursement scheme considered]]&amp;Table5[[#This Row],[If Faster Payments Scheme (FPS) and CHAPS reimbursement rules or Contingent Reimbursement Model (CRM), why hasn''t payment been refunded in full? ]]</calculatedColumnFormula>
    </tableColumn>
    <tableColumn id="18" xr3:uid="{740D2081-71C8-406D-A33B-25C7EC9BD503}" name="Funds reimbursed" dataDxfId="6"/>
    <tableColumn id="19" xr3:uid="{E1FE4434-EDC8-4305-B32F-BEEEB27BF495}" name="Outstanding loss for this payment" dataDxfId="5">
      <calculatedColumnFormula>SUM(E2-S2)</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08-30T15:53:58.24" personId="{A72B233E-15ED-4350-84EF-5818E769A5B9}" id="{C098E274-01BE-4123-9254-44D056DB66B9}">
    <text>Table for Unique Drop down formula (Claims Overview)</text>
  </threadedComment>
  <threadedComment ref="E41" dT="2024-08-30T17:21:14.28" personId="{A72B233E-15ED-4350-84EF-5818E769A5B9}" id="{71C45988-76EE-4FCD-B165-349B8A3C8365}">
    <text>List of supporting evindence - displayed on Claims Overview</text>
  </threadedComment>
  <threadedComment ref="B46" dT="2024-08-30T15:54:40.12" personId="{A72B233E-15ED-4350-84EF-5818E769A5B9}" id="{63F19EB8-EB34-4392-A20E-31304ED5B39D}">
    <text>Unique formular providing Claims Overview Scam Type</text>
  </threadedComment>
  <threadedComment ref="C46" dT="2024-08-30T15:56:07.58" personId="{A72B233E-15ED-4350-84EF-5818E769A5B9}" id="{676A0905-EF7F-450E-BAC6-E1763CEEA905}">
    <text>UNIQUE formular based on the scam type selected on Claims Overview to show Subscam type (note: Data Validation on sub-scam field on Claims Overview needs to be set)</text>
  </threadedComment>
  <threadedComment ref="B62" dT="2024-08-30T15:56:39.13" personId="{A72B233E-15ED-4350-84EF-5818E769A5B9}" id="{0237BC93-B680-432A-8BD3-E676685595AE}">
    <text>used on the Scam Details tab</text>
  </threadedComment>
  <threadedComment ref="B66" dT="2024-08-30T17:20:14.10" personId="{A72B233E-15ED-4350-84EF-5818E769A5B9}" id="{C3F9415D-E50F-41DE-9F9B-077024364F73}">
    <text>table used for UNIQUE formula column N</text>
  </threadedComment>
  <threadedComment ref="C88" dT="2024-08-30T17:24:55.69" personId="{A72B233E-15ED-4350-84EF-5818E769A5B9}" id="{5A7FAB49-4CDB-4BE6-A323-483F8CF031C6}">
    <text>List of options based on the scheme type for why the payment hasnt been refunded
Each row has a seperate formula, here labelled by the line in the Payemnts Breakdown tab 
Data Validation on each row in the Payments Breakdown is unique so they pick up the correct subset here</text>
  </threadedComment>
  <threadedComment ref="C88" dT="2024-09-05T15:26:07.29" personId="{C88DC670-6486-4FA6-B188-6C4C6A88F4E8}" id="{FE28ECCB-5A18-45CB-97BB-934F00CD6B43}" parentId="{5A7FAB49-4CDB-4BE6-A323-483F8CF031C6}">
    <text>I've removed the necessity for this which removes (I think) the need for 50 lines</text>
  </threadedComment>
  <threadedComment ref="B89" dT="2024-08-30T17:25:51.81" personId="{A72B233E-15ED-4350-84EF-5818E769A5B9}" id="{AFFB90EE-310F-45C5-8F02-D55A035B6627}">
    <text>formula field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inancial-ombudsman.org.uk/businesses/resolving-complaint/information-from-financial-business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D527-C255-4A3E-8802-CED6853B7EBA}">
  <sheetPr codeName="Sheet1">
    <tabColor theme="9" tint="0.79998168889431442"/>
  </sheetPr>
  <dimension ref="A1:N39"/>
  <sheetViews>
    <sheetView showGridLines="0" tabSelected="1" zoomScale="70" zoomScaleNormal="70" workbookViewId="0">
      <selection activeCell="B8" sqref="B8"/>
    </sheetView>
  </sheetViews>
  <sheetFormatPr defaultColWidth="8.85546875" defaultRowHeight="14.45"/>
  <cols>
    <col min="1" max="1" width="3.5703125" style="7" customWidth="1"/>
    <col min="2" max="2" width="76.5703125" style="7" bestFit="1" customWidth="1"/>
    <col min="3" max="3" width="44.140625" style="8" customWidth="1"/>
    <col min="4" max="4" width="14" style="7" customWidth="1"/>
    <col min="5" max="5" width="22.5703125" style="7" bestFit="1" customWidth="1"/>
    <col min="6" max="6" width="9.5703125" style="7" bestFit="1" customWidth="1"/>
    <col min="7" max="16384" width="8.85546875" style="7"/>
  </cols>
  <sheetData>
    <row r="1" spans="1:14" ht="5.0999999999999996" customHeight="1"/>
    <row r="2" spans="1:14" ht="30.6" customHeight="1">
      <c r="A2" s="23"/>
      <c r="B2" s="39" t="s">
        <v>0</v>
      </c>
      <c r="C2" s="24"/>
      <c r="D2" s="23"/>
      <c r="E2" s="23"/>
      <c r="F2" s="23"/>
      <c r="G2" s="23"/>
      <c r="H2" s="23"/>
      <c r="I2" s="23"/>
      <c r="J2" s="23"/>
      <c r="K2" s="23"/>
      <c r="L2" s="23"/>
      <c r="M2" s="23"/>
      <c r="N2" s="23"/>
    </row>
    <row r="3" spans="1:14" ht="5.0999999999999996" customHeight="1">
      <c r="A3" s="23"/>
      <c r="B3" s="23"/>
      <c r="C3" s="24"/>
      <c r="D3" s="23"/>
      <c r="E3" s="23"/>
      <c r="F3" s="23"/>
      <c r="G3" s="23"/>
      <c r="H3" s="23"/>
      <c r="I3" s="23"/>
      <c r="J3" s="23"/>
      <c r="K3" s="23"/>
      <c r="L3" s="23"/>
      <c r="M3" s="23"/>
      <c r="N3" s="23"/>
    </row>
    <row r="4" spans="1:14">
      <c r="A4" s="23"/>
      <c r="B4" s="30" t="s">
        <v>1</v>
      </c>
      <c r="C4" s="31" t="s">
        <v>2</v>
      </c>
      <c r="D4" s="25"/>
      <c r="E4" s="89" t="s">
        <v>3</v>
      </c>
      <c r="F4" s="90"/>
      <c r="G4" s="90"/>
      <c r="H4" s="90"/>
      <c r="I4" s="90"/>
      <c r="J4" s="90"/>
      <c r="K4" s="90"/>
      <c r="L4" s="91"/>
      <c r="M4" s="23"/>
      <c r="N4" s="23"/>
    </row>
    <row r="5" spans="1:14" ht="5.0999999999999996" customHeight="1">
      <c r="A5" s="23"/>
      <c r="B5" s="23"/>
      <c r="C5" s="24"/>
      <c r="D5" s="23"/>
      <c r="E5" s="23"/>
      <c r="F5" s="23"/>
      <c r="G5" s="23"/>
      <c r="H5" s="23"/>
      <c r="I5" s="23"/>
      <c r="J5" s="23"/>
      <c r="K5" s="23"/>
      <c r="L5" s="23"/>
      <c r="M5" s="23"/>
      <c r="N5" s="23"/>
    </row>
    <row r="6" spans="1:14">
      <c r="A6" s="23"/>
      <c r="B6" s="37" t="s">
        <v>4</v>
      </c>
      <c r="C6" s="32"/>
      <c r="D6" s="25"/>
      <c r="E6" s="92" t="e">
        <f>VLOOKUP(C10,'HIDE - Formulas'!B:D,3,FALSE)</f>
        <v>#N/A</v>
      </c>
      <c r="F6" s="92"/>
      <c r="G6" s="92"/>
      <c r="H6" s="92"/>
      <c r="I6" s="92"/>
      <c r="J6" s="92"/>
      <c r="K6" s="92"/>
      <c r="L6" s="92"/>
      <c r="M6" s="23"/>
      <c r="N6" s="23"/>
    </row>
    <row r="7" spans="1:14" ht="5.0999999999999996" customHeight="1">
      <c r="A7" s="23"/>
      <c r="B7" s="23"/>
      <c r="C7" s="24"/>
      <c r="D7" s="23"/>
      <c r="E7" s="92"/>
      <c r="F7" s="92"/>
      <c r="G7" s="92"/>
      <c r="H7" s="92"/>
      <c r="I7" s="92"/>
      <c r="J7" s="92"/>
      <c r="K7" s="92"/>
      <c r="L7" s="92"/>
      <c r="M7" s="23"/>
      <c r="N7" s="23"/>
    </row>
    <row r="8" spans="1:14">
      <c r="A8" s="23"/>
      <c r="B8" s="37" t="s">
        <v>5</v>
      </c>
      <c r="C8" s="32"/>
      <c r="D8" s="25"/>
      <c r="E8" s="92"/>
      <c r="F8" s="92"/>
      <c r="G8" s="92"/>
      <c r="H8" s="92"/>
      <c r="I8" s="92"/>
      <c r="J8" s="92"/>
      <c r="K8" s="92"/>
      <c r="L8" s="92"/>
      <c r="M8" s="23"/>
      <c r="N8" s="23"/>
    </row>
    <row r="9" spans="1:14" ht="5.0999999999999996" customHeight="1">
      <c r="A9" s="23"/>
      <c r="B9" s="23"/>
      <c r="C9" s="24"/>
      <c r="D9" s="23"/>
      <c r="E9" s="92"/>
      <c r="F9" s="92"/>
      <c r="G9" s="92"/>
      <c r="H9" s="92"/>
      <c r="I9" s="92"/>
      <c r="J9" s="92"/>
      <c r="K9" s="92"/>
      <c r="L9" s="92"/>
      <c r="M9" s="23"/>
      <c r="N9" s="23"/>
    </row>
    <row r="10" spans="1:14">
      <c r="A10" s="23"/>
      <c r="B10" s="37" t="s">
        <v>6</v>
      </c>
      <c r="C10" s="32"/>
      <c r="D10" s="25"/>
      <c r="E10" s="92"/>
      <c r="F10" s="92"/>
      <c r="G10" s="92"/>
      <c r="H10" s="92"/>
      <c r="I10" s="92"/>
      <c r="J10" s="92"/>
      <c r="K10" s="92"/>
      <c r="L10" s="92"/>
      <c r="M10" s="23"/>
      <c r="N10" s="23"/>
    </row>
    <row r="11" spans="1:14" ht="5.0999999999999996" customHeight="1">
      <c r="A11" s="23"/>
      <c r="B11" s="23"/>
      <c r="C11" s="24"/>
      <c r="D11" s="23"/>
      <c r="E11" s="92"/>
      <c r="F11" s="92"/>
      <c r="G11" s="92"/>
      <c r="H11" s="92"/>
      <c r="I11" s="92"/>
      <c r="J11" s="92"/>
      <c r="K11" s="92"/>
      <c r="L11" s="92"/>
      <c r="M11" s="23"/>
      <c r="N11" s="23"/>
    </row>
    <row r="12" spans="1:14">
      <c r="A12" s="23"/>
      <c r="B12" s="37" t="s">
        <v>7</v>
      </c>
      <c r="C12" s="32"/>
      <c r="D12" s="25"/>
      <c r="E12" s="92"/>
      <c r="F12" s="92"/>
      <c r="G12" s="92"/>
      <c r="H12" s="92"/>
      <c r="I12" s="92"/>
      <c r="J12" s="92"/>
      <c r="K12" s="92"/>
      <c r="L12" s="92"/>
      <c r="M12" s="23"/>
      <c r="N12" s="23"/>
    </row>
    <row r="13" spans="1:14" ht="5.0999999999999996" customHeight="1">
      <c r="A13" s="23"/>
      <c r="B13" s="23"/>
      <c r="C13" s="24"/>
      <c r="D13" s="23"/>
      <c r="E13" s="92"/>
      <c r="F13" s="92"/>
      <c r="G13" s="92"/>
      <c r="H13" s="92"/>
      <c r="I13" s="92"/>
      <c r="J13" s="92"/>
      <c r="K13" s="92"/>
      <c r="L13" s="92"/>
      <c r="M13" s="23"/>
      <c r="N13" s="23"/>
    </row>
    <row r="14" spans="1:14" ht="28.5" customHeight="1">
      <c r="A14" s="23"/>
      <c r="B14" s="88" t="s">
        <v>8</v>
      </c>
      <c r="C14" s="33"/>
      <c r="D14" s="26"/>
      <c r="E14" s="92"/>
      <c r="F14" s="92"/>
      <c r="G14" s="92"/>
      <c r="H14" s="92"/>
      <c r="I14" s="92"/>
      <c r="J14" s="92"/>
      <c r="K14" s="92"/>
      <c r="L14" s="92"/>
      <c r="M14" s="23"/>
      <c r="N14" s="23"/>
    </row>
    <row r="15" spans="1:14" ht="5.0999999999999996" customHeight="1">
      <c r="A15" s="23"/>
      <c r="B15" s="23"/>
      <c r="C15" s="24"/>
      <c r="D15" s="23"/>
      <c r="E15" s="92"/>
      <c r="F15" s="92"/>
      <c r="G15" s="92"/>
      <c r="H15" s="92"/>
      <c r="I15" s="92"/>
      <c r="J15" s="92"/>
      <c r="K15" s="92"/>
      <c r="L15" s="92"/>
      <c r="M15" s="23"/>
      <c r="N15" s="23"/>
    </row>
    <row r="16" spans="1:14">
      <c r="A16" s="23"/>
      <c r="B16" s="37" t="s">
        <v>9</v>
      </c>
      <c r="C16" s="34"/>
      <c r="D16" s="26"/>
      <c r="E16" s="92"/>
      <c r="F16" s="92"/>
      <c r="G16" s="92"/>
      <c r="H16" s="92"/>
      <c r="I16" s="92"/>
      <c r="J16" s="92"/>
      <c r="K16" s="92"/>
      <c r="L16" s="92"/>
      <c r="M16" s="23"/>
      <c r="N16" s="23"/>
    </row>
    <row r="17" spans="1:14" ht="5.0999999999999996" customHeight="1">
      <c r="A17" s="23"/>
      <c r="B17" s="23"/>
      <c r="C17" s="24"/>
      <c r="D17" s="23"/>
      <c r="E17" s="23"/>
      <c r="F17" s="23"/>
      <c r="G17" s="23"/>
      <c r="H17" s="23"/>
      <c r="I17" s="23"/>
      <c r="J17" s="23"/>
      <c r="K17" s="23"/>
      <c r="L17" s="23"/>
      <c r="M17" s="23"/>
      <c r="N17" s="23"/>
    </row>
    <row r="18" spans="1:14">
      <c r="A18" s="23"/>
      <c r="B18" s="37" t="s">
        <v>10</v>
      </c>
      <c r="C18" s="33"/>
      <c r="D18" s="26"/>
      <c r="E18" s="26"/>
      <c r="F18" s="26"/>
      <c r="G18" s="26"/>
      <c r="H18" s="23"/>
      <c r="I18" s="23"/>
      <c r="J18" s="23"/>
      <c r="K18" s="23"/>
      <c r="L18" s="23"/>
      <c r="M18" s="23"/>
      <c r="N18" s="23"/>
    </row>
    <row r="19" spans="1:14" ht="5.0999999999999996" customHeight="1">
      <c r="A19" s="23"/>
      <c r="B19" s="23"/>
      <c r="C19" s="24"/>
      <c r="D19" s="23"/>
      <c r="E19" s="23"/>
      <c r="F19" s="23"/>
      <c r="G19" s="23"/>
      <c r="H19" s="23"/>
      <c r="I19" s="23"/>
      <c r="J19" s="23"/>
      <c r="K19" s="23"/>
      <c r="L19" s="23"/>
      <c r="M19" s="23"/>
      <c r="N19" s="23"/>
    </row>
    <row r="20" spans="1:14">
      <c r="A20" s="23"/>
      <c r="B20" s="37" t="s">
        <v>11</v>
      </c>
      <c r="C20" s="35"/>
      <c r="D20" s="26"/>
      <c r="E20" s="89" t="s">
        <v>12</v>
      </c>
      <c r="F20" s="90"/>
      <c r="G20" s="90"/>
      <c r="H20" s="90"/>
      <c r="I20" s="90"/>
      <c r="J20" s="90"/>
      <c r="K20" s="90"/>
      <c r="L20" s="91"/>
      <c r="M20" s="23"/>
      <c r="N20" s="23"/>
    </row>
    <row r="21" spans="1:14" ht="5.0999999999999996" customHeight="1">
      <c r="A21" s="23"/>
      <c r="B21" s="23"/>
      <c r="C21" s="24"/>
      <c r="D21" s="23"/>
      <c r="E21" s="23"/>
      <c r="F21" s="23"/>
      <c r="G21" s="23"/>
      <c r="H21" s="23"/>
      <c r="I21" s="23"/>
      <c r="J21" s="23"/>
      <c r="K21" s="23"/>
      <c r="L21" s="23"/>
      <c r="M21" s="23"/>
      <c r="N21" s="23"/>
    </row>
    <row r="22" spans="1:14">
      <c r="A22" s="23"/>
      <c r="B22" s="37" t="s">
        <v>13</v>
      </c>
      <c r="C22" s="34"/>
      <c r="D22" s="26"/>
      <c r="E22" s="92" t="str">
        <f>IF(COUNTIF('HIDE - Formulas'!$F$2:$F$38,'Claim overview'!C10&amp;C12)&gt;0,VLOOKUP(C12,'HIDE - Formulas'!C:E,3,FALSE),"Please check the combination of scam and scam sub type selected")</f>
        <v>Please check the combination of scam and scam sub type selected</v>
      </c>
      <c r="F22" s="92"/>
      <c r="G22" s="92"/>
      <c r="H22" s="92"/>
      <c r="I22" s="92"/>
      <c r="J22" s="92"/>
      <c r="K22" s="92"/>
      <c r="L22" s="92"/>
      <c r="M22" s="23"/>
      <c r="N22" s="23"/>
    </row>
    <row r="23" spans="1:14" ht="5.0999999999999996" customHeight="1">
      <c r="A23" s="23"/>
      <c r="B23" s="23"/>
      <c r="C23" s="24"/>
      <c r="D23" s="23"/>
      <c r="E23" s="92"/>
      <c r="F23" s="92"/>
      <c r="G23" s="92"/>
      <c r="H23" s="92"/>
      <c r="I23" s="92"/>
      <c r="J23" s="92"/>
      <c r="K23" s="92"/>
      <c r="L23" s="92"/>
      <c r="M23" s="23"/>
      <c r="N23" s="23"/>
    </row>
    <row r="24" spans="1:14">
      <c r="A24" s="23"/>
      <c r="B24" s="37" t="s">
        <v>14</v>
      </c>
      <c r="C24" s="36"/>
      <c r="D24" s="26"/>
      <c r="E24" s="92"/>
      <c r="F24" s="92"/>
      <c r="G24" s="92"/>
      <c r="H24" s="92"/>
      <c r="I24" s="92"/>
      <c r="J24" s="92"/>
      <c r="K24" s="92"/>
      <c r="L24" s="92"/>
      <c r="M24" s="23"/>
      <c r="N24" s="23"/>
    </row>
    <row r="25" spans="1:14" ht="5.0999999999999996" customHeight="1">
      <c r="A25" s="23"/>
      <c r="B25" s="23"/>
      <c r="C25" s="24"/>
      <c r="D25" s="23"/>
      <c r="E25" s="92"/>
      <c r="F25" s="92"/>
      <c r="G25" s="92"/>
      <c r="H25" s="92"/>
      <c r="I25" s="92"/>
      <c r="J25" s="92"/>
      <c r="K25" s="92"/>
      <c r="L25" s="92"/>
      <c r="M25" s="23"/>
      <c r="N25" s="23"/>
    </row>
    <row r="26" spans="1:14">
      <c r="A26" s="23"/>
      <c r="B26" s="37" t="s">
        <v>15</v>
      </c>
      <c r="C26" s="34"/>
      <c r="D26" s="26"/>
      <c r="E26" s="92"/>
      <c r="F26" s="92"/>
      <c r="G26" s="92"/>
      <c r="H26" s="92"/>
      <c r="I26" s="92"/>
      <c r="J26" s="92"/>
      <c r="K26" s="92"/>
      <c r="L26" s="92"/>
      <c r="M26" s="23"/>
      <c r="N26" s="23"/>
    </row>
    <row r="27" spans="1:14" ht="5.0999999999999996" customHeight="1">
      <c r="A27" s="23"/>
      <c r="B27" s="23"/>
      <c r="C27" s="24"/>
      <c r="D27" s="23"/>
      <c r="E27" s="92"/>
      <c r="F27" s="92"/>
      <c r="G27" s="92"/>
      <c r="H27" s="92"/>
      <c r="I27" s="92"/>
      <c r="J27" s="92"/>
      <c r="K27" s="92"/>
      <c r="L27" s="92"/>
      <c r="M27" s="23"/>
      <c r="N27" s="23"/>
    </row>
    <row r="28" spans="1:14">
      <c r="A28" s="23"/>
      <c r="B28" s="37" t="s">
        <v>16</v>
      </c>
      <c r="C28" s="36"/>
      <c r="D28" s="26"/>
      <c r="E28" s="92"/>
      <c r="F28" s="92"/>
      <c r="G28" s="92"/>
      <c r="H28" s="92"/>
      <c r="I28" s="92"/>
      <c r="J28" s="92"/>
      <c r="K28" s="92"/>
      <c r="L28" s="92"/>
      <c r="M28" s="23"/>
      <c r="N28" s="23"/>
    </row>
    <row r="29" spans="1:14" ht="5.0999999999999996" customHeight="1">
      <c r="A29" s="23"/>
      <c r="B29" s="23"/>
      <c r="C29" s="24"/>
      <c r="D29" s="23"/>
      <c r="E29" s="92"/>
      <c r="F29" s="92"/>
      <c r="G29" s="92"/>
      <c r="H29" s="92"/>
      <c r="I29" s="92"/>
      <c r="J29" s="92"/>
      <c r="K29" s="92"/>
      <c r="L29" s="92"/>
      <c r="M29" s="23"/>
      <c r="N29" s="23"/>
    </row>
    <row r="30" spans="1:14">
      <c r="A30" s="23"/>
      <c r="B30" s="37" t="s">
        <v>17</v>
      </c>
      <c r="C30" s="33"/>
      <c r="D30" s="26"/>
      <c r="E30" s="92"/>
      <c r="F30" s="92"/>
      <c r="G30" s="92"/>
      <c r="H30" s="92"/>
      <c r="I30" s="92"/>
      <c r="J30" s="92"/>
      <c r="K30" s="92"/>
      <c r="L30" s="92"/>
      <c r="M30" s="23"/>
      <c r="N30" s="23"/>
    </row>
    <row r="31" spans="1:14" ht="5.0999999999999996" customHeight="1">
      <c r="A31" s="23"/>
      <c r="B31" s="23"/>
      <c r="C31" s="24"/>
      <c r="D31" s="23"/>
      <c r="E31" s="92"/>
      <c r="F31" s="92"/>
      <c r="G31" s="92"/>
      <c r="H31" s="92"/>
      <c r="I31" s="92"/>
      <c r="J31" s="92"/>
      <c r="K31" s="92"/>
      <c r="L31" s="92"/>
      <c r="M31" s="23"/>
      <c r="N31" s="23"/>
    </row>
    <row r="32" spans="1:14">
      <c r="A32" s="23"/>
      <c r="B32" s="37" t="s">
        <v>18</v>
      </c>
      <c r="C32" s="35"/>
      <c r="D32" s="26"/>
      <c r="E32" s="92"/>
      <c r="F32" s="92"/>
      <c r="G32" s="92"/>
      <c r="H32" s="92"/>
      <c r="I32" s="92"/>
      <c r="J32" s="92"/>
      <c r="K32" s="92"/>
      <c r="L32" s="92"/>
      <c r="M32" s="23"/>
      <c r="N32" s="23"/>
    </row>
    <row r="33" spans="1:14" ht="5.0999999999999996" customHeight="1">
      <c r="A33" s="23"/>
      <c r="B33" s="23"/>
      <c r="C33" s="24"/>
      <c r="D33" s="23"/>
      <c r="E33" s="23"/>
      <c r="F33" s="23"/>
      <c r="G33" s="23"/>
      <c r="H33" s="23"/>
      <c r="I33" s="23"/>
      <c r="J33" s="23"/>
      <c r="K33" s="23"/>
      <c r="L33" s="23"/>
      <c r="M33" s="23"/>
      <c r="N33" s="23"/>
    </row>
    <row r="34" spans="1:14" ht="42.75" customHeight="1">
      <c r="A34" s="23"/>
      <c r="B34" s="38" t="s">
        <v>19</v>
      </c>
      <c r="C34" s="27" t="s">
        <v>20</v>
      </c>
      <c r="D34" s="23"/>
      <c r="E34" s="23"/>
      <c r="F34" s="23"/>
      <c r="G34" s="23"/>
      <c r="H34" s="23"/>
      <c r="I34" s="23"/>
      <c r="J34" s="23"/>
      <c r="K34" s="23"/>
      <c r="L34" s="23"/>
      <c r="M34" s="23"/>
      <c r="N34" s="23"/>
    </row>
    <row r="35" spans="1:14" ht="5.0999999999999996" customHeight="1">
      <c r="A35" s="23"/>
      <c r="B35" s="23"/>
      <c r="C35" s="28"/>
      <c r="D35" s="23"/>
      <c r="E35" s="23"/>
      <c r="F35" s="23"/>
      <c r="G35" s="23"/>
      <c r="H35" s="23"/>
      <c r="I35" s="23"/>
      <c r="J35" s="23"/>
      <c r="K35" s="23"/>
      <c r="L35" s="23"/>
      <c r="M35" s="23"/>
      <c r="N35" s="23"/>
    </row>
    <row r="36" spans="1:14" ht="15.6" customHeight="1">
      <c r="A36" s="23"/>
      <c r="B36" s="23"/>
      <c r="C36" s="28"/>
      <c r="D36" s="23"/>
      <c r="E36" s="23"/>
      <c r="F36" s="23"/>
      <c r="G36" s="23"/>
      <c r="H36" s="23"/>
      <c r="I36" s="23"/>
      <c r="J36" s="23"/>
      <c r="K36" s="23"/>
      <c r="L36" s="23"/>
      <c r="M36" s="23"/>
      <c r="N36" s="23"/>
    </row>
    <row r="37" spans="1:14">
      <c r="A37" s="23"/>
      <c r="B37" s="23"/>
      <c r="C37" s="24"/>
      <c r="D37" s="23"/>
      <c r="E37" s="23"/>
      <c r="F37" s="23"/>
      <c r="G37" s="23"/>
      <c r="H37" s="23"/>
      <c r="I37" s="23"/>
      <c r="J37" s="23"/>
      <c r="K37" s="23"/>
      <c r="L37" s="23"/>
      <c r="M37" s="23"/>
      <c r="N37" s="23"/>
    </row>
    <row r="38" spans="1:14">
      <c r="A38" s="23"/>
      <c r="B38" s="29"/>
      <c r="C38" s="24"/>
      <c r="D38" s="23"/>
      <c r="E38" s="23"/>
      <c r="F38" s="23"/>
      <c r="G38" s="23"/>
      <c r="H38" s="23"/>
      <c r="I38" s="23"/>
      <c r="J38" s="23"/>
      <c r="K38" s="23"/>
      <c r="L38" s="23"/>
      <c r="M38" s="23"/>
      <c r="N38" s="23"/>
    </row>
    <row r="39" spans="1:14" ht="14.45" customHeight="1"/>
  </sheetData>
  <sheetProtection algorithmName="SHA-512" hashValue="f++Oth4PvfZs9eHyukvwapW8nj5Mxvsj7tMfoHSC6djlywoV5ObYIAeEZiKDDo9TaYRI9NxdKTB7uM34sKn68g==" saltValue="4U96qOw+W4Oz3TNCpGMABw==" spinCount="100000" sheet="1" objects="1" scenarios="1"/>
  <mergeCells count="4">
    <mergeCell ref="E4:L4"/>
    <mergeCell ref="E6:L16"/>
    <mergeCell ref="E20:L20"/>
    <mergeCell ref="E22:L32"/>
  </mergeCells>
  <dataValidations xWindow="648" yWindow="499" count="12">
    <dataValidation type="list" allowBlank="1" showInputMessage="1" showErrorMessage="1" promptTitle="Excess Applied" prompt="Have you applied an excess to the claim, e.g. up to £100?_x000a__x000a_If this is not a Faster Payments Scheme (FPS) and CHAPS reimbursement rules claim then please select the appropriate option " sqref="C14" xr:uid="{3EB08F56-C5FE-4B42-90C0-D77AD4F81DCE}">
      <formula1>"Yes - full excess, Yes - partial excess, No, Not a Faster Payments Scheme (FPS) and CHAPS reimbursement rules claim"</formula1>
    </dataValidation>
    <dataValidation type="date" allowBlank="1" showInputMessage="1" showErrorMessage="1" errorTitle="Incorrect Format" error="Please enter the date in the dd/mm/yyyy format" promptTitle="Final Response Letter Date" prompt="Please enter the date of the final response letter in the format dd/mm/yyyy" sqref="C16" xr:uid="{71CD8649-4EAA-4742-85ED-2920688C3C3C}">
      <formula1>36526</formula1>
      <formula2>TODAY()</formula2>
    </dataValidation>
    <dataValidation type="list" allowBlank="1" showInputMessage="1" showErrorMessage="1" promptTitle="Distress &amp; Inconvenience" prompt="Have you offered any compensation for distress and inconvenience?" sqref="C18" xr:uid="{33EB6CD3-C7E4-4A30-AFC8-F35122D57C3D}">
      <formula1>"Yes - paid, Yes - offered but not paid, No"</formula1>
    </dataValidation>
    <dataValidation type="decimal" allowBlank="1" showInputMessage="1" showErrorMessage="1" errorTitle="Incorrect Format" error="Please enter the amount in £xxx.xx format " promptTitle="Distress or Inconvenience Amount" prompt="Please enter total Distress or Inconvenience compensation amount offered in £ (regardless of whether the offer was accepted)_x000a__x000a_This should not include the amount reimbursed or any amounts recovered. " sqref="C20" xr:uid="{F3FE76A0-29BF-4C22-8128-FE27745718BD}">
      <formula1>0.01</formula1>
      <formula2>1000000</formula2>
    </dataValidation>
    <dataValidation type="time" allowBlank="1" showInputMessage="1" showErrorMessage="1" errorTitle="Incorrect Format " error="Please enter the time in hh:mm format_x000a_" promptTitle="Time Scam Reported " prompt="Please enter the time that the scam was reported to you in the format hh:mm" sqref="C24" xr:uid="{7DD7F9F1-CC4B-4312-A09F-19A7EBA85B17}">
      <formula1>0</formula1>
      <formula2>0.999305555555556</formula2>
    </dataValidation>
    <dataValidation type="list" allowBlank="1" showInputMessage="1" showErrorMessage="1" promptTitle="Payments in Other Currency" prompt="Please select Yes if any of the payments were made in a currency other than £" sqref="C30" xr:uid="{464A6DCC-A074-443E-8016-DE03F7D03C42}">
      <formula1>"Yes, No"</formula1>
    </dataValidation>
    <dataValidation type="decimal" allowBlank="1" showInputMessage="1" showErrorMessage="1" errorTitle="Incorrect Format" error="Please enter the amount in £xxx.xx format " promptTitle="Currency field " prompt="Please enter figure in £ of the value of the amount successfully recovered from the beneficiary account(s) and returned to the consumer" sqref="C32" xr:uid="{3BC84547-3CDF-4BE9-A22D-16AC32C41C13}">
      <formula1>0</formula1>
      <formula2>1000000</formula2>
    </dataValidation>
    <dataValidation type="date" allowBlank="1" showInputMessage="1" showErrorMessage="1" errorTitle="Incorrect Format" error="Please enter the date in dd/mm/yyyy format" promptTitle="Date Scam Reported" prompt="Please enter the date that the scam was reported to you in the format dd/mm/yyyy" sqref="C22" xr:uid="{362CE65F-302B-4BAD-978D-2EAFDE44F11A}">
      <formula1>36526</formula1>
      <formula2>TODAY()</formula2>
    </dataValidation>
    <dataValidation type="date" allowBlank="1" showInputMessage="1" showErrorMessage="1" errorTitle="Incorrect Format" error="Please enter the date in dd/mm/yyyy format" promptTitle="Date Recovery Attempted" prompt="Please enter the date that the recovery was attempted in the format dd/mm/yyyy_x000a__x000a_If multiple recovery attempts then please enter the earliest recovery attempt here. _x000a__x000a_If there was no recovery attempted, please leave this blank. " sqref="C26" xr:uid="{58ABEACC-E944-425A-88B1-82106C89DFDC}">
      <formula1>36526</formula1>
      <formula2>TODAY()</formula2>
    </dataValidation>
    <dataValidation type="time" allowBlank="1" showInputMessage="1" showErrorMessage="1" errorTitle="Incorrect Format" error="Please enter the time in hh:mm format " promptTitle="Time Recovery Attempted" prompt="Please enter the time that the recovery was attempted in the format hh:mm_x000a__x000a_If multiple recovery attempts then please enter the earliest recovery attempt here. _x000a__x000a_If there was no recovery attempted, please leave this blank. " sqref="C28" xr:uid="{3D9AF4EE-AA00-4D0C-BC5D-91DF0B7EABEA}">
      <formula1>0</formula1>
      <formula2>0.999305555555556</formula2>
    </dataValidation>
    <dataValidation type="textLength" allowBlank="1" showInputMessage="1" showErrorMessage="1" errorTitle="Incorrect format " error="Please enter the FOS Case Reference in full (PNX-1234567-A1B2)" promptTitle="FOS Case Reference" prompt="Please enter our case reference in the format PNX-1234567-A1B2" sqref="C6" xr:uid="{9C820295-9369-41F0-9921-1F2C81941F3F}">
      <formula1>16</formula1>
      <formula2>16</formula2>
    </dataValidation>
    <dataValidation allowBlank="1" showInputMessage="1" showErrorMessage="1" promptTitle="Your Case Reference" prompt="Please enter your case reference" sqref="C8" xr:uid="{5F96B331-79A9-49C5-ACD0-12A04E0DD7F5}"/>
  </dataValidations>
  <hyperlinks>
    <hyperlink ref="C34" r:id="rId1" display="our website" xr:uid="{760AF59F-74C9-4618-AF5B-6578DA41B250}"/>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648" yWindow="499" count="2">
        <x14:dataValidation type="list" allowBlank="1" showInputMessage="1" showErrorMessage="1" promptTitle="Scam Type" prompt="Please enter the type of scam as reported by the consumer More detail will be shown to the right about the Scam Type when selected. " xr:uid="{1B72A1D7-26F8-4A29-9CF1-3142FC9A4DBE}">
          <x14:formula1>
            <xm:f>_xlfn.ANCHORARRAY('HIDE - Formulas'!$B$46)</xm:f>
          </x14:formula1>
          <xm:sqref>C10</xm:sqref>
        </x14:dataValidation>
        <x14:dataValidation type="list" allowBlank="1" showInputMessage="1" showErrorMessage="1" promptTitle="Scam Sub Type" prompt="Please enter the sub type of scam which as reported by the consumer. More detail will be shown to the right about the Scam Sub Type when selected. " xr:uid="{4E6B7997-D15C-4C6B-9984-9F3096F77228}">
          <x14:formula1>
            <xm:f>_xlfn.ANCHORARRAY('HIDE - Formulas'!$C$46)</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705C-6061-43D0-BF6A-F06E5D17992E}">
  <sheetPr codeName="Sheet2">
    <tabColor theme="9" tint="0.79998168889431442"/>
  </sheetPr>
  <dimension ref="A1:W19"/>
  <sheetViews>
    <sheetView showGridLines="0" zoomScale="55" zoomScaleNormal="55" workbookViewId="0">
      <pane xSplit="3" ySplit="1" topLeftCell="D2" activePane="bottomRight" state="frozen"/>
      <selection pane="bottomRight" activeCell="C1" sqref="C1"/>
      <selection pane="bottomLeft" activeCell="C6" sqref="C6"/>
      <selection pane="topRight" activeCell="C6" sqref="C6"/>
    </sheetView>
  </sheetViews>
  <sheetFormatPr defaultRowHeight="15" customHeight="1"/>
  <cols>
    <col min="1" max="1" width="20.5703125" style="3" customWidth="1"/>
    <col min="2" max="2" width="11.85546875" style="14" customWidth="1"/>
    <col min="3" max="3" width="12.140625" style="15" customWidth="1"/>
    <col min="4" max="4" width="16.5703125" style="15" customWidth="1"/>
    <col min="5" max="5" width="14.85546875" style="16" customWidth="1"/>
    <col min="6" max="6" width="33.140625" style="17" customWidth="1"/>
    <col min="7" max="7" width="18.140625" style="17" customWidth="1"/>
    <col min="8" max="8" width="24" style="17" customWidth="1"/>
    <col min="9" max="9" width="16.42578125" style="17" customWidth="1"/>
    <col min="10" max="10" width="12.85546875" style="17" customWidth="1"/>
    <col min="11" max="11" width="29.42578125" style="17" customWidth="1"/>
    <col min="12" max="12" width="20.85546875" style="17" customWidth="1"/>
    <col min="13" max="13" width="11.140625" style="17" customWidth="1"/>
    <col min="14" max="14" width="22.5703125" style="17" customWidth="1"/>
    <col min="15" max="15" width="25" style="17" customWidth="1"/>
    <col min="16" max="16" width="33.140625" style="17" customWidth="1"/>
    <col min="17" max="17" width="62.140625" style="17" customWidth="1"/>
    <col min="18" max="18" width="62.140625" style="17" hidden="1" customWidth="1"/>
    <col min="19" max="19" width="16.140625" style="16" customWidth="1"/>
    <col min="20" max="20" width="22" style="4" customWidth="1"/>
    <col min="21" max="21" width="16.140625" customWidth="1"/>
    <col min="22" max="23" width="27.140625" style="4" customWidth="1"/>
  </cols>
  <sheetData>
    <row r="1" spans="1:23" s="2" customFormat="1" ht="95.45" customHeight="1">
      <c r="A1" s="46" t="s">
        <v>21</v>
      </c>
      <c r="B1" s="46" t="s">
        <v>22</v>
      </c>
      <c r="C1" s="46" t="s">
        <v>23</v>
      </c>
      <c r="D1" s="46" t="s">
        <v>24</v>
      </c>
      <c r="E1" s="46" t="s">
        <v>25</v>
      </c>
      <c r="F1" s="46" t="s">
        <v>26</v>
      </c>
      <c r="G1" s="46" t="s">
        <v>27</v>
      </c>
      <c r="H1" s="46" t="s">
        <v>28</v>
      </c>
      <c r="I1" s="46" t="s">
        <v>29</v>
      </c>
      <c r="J1" s="46" t="s">
        <v>30</v>
      </c>
      <c r="K1" s="46" t="s">
        <v>31</v>
      </c>
      <c r="L1" s="46" t="s">
        <v>32</v>
      </c>
      <c r="M1" s="46" t="s">
        <v>33</v>
      </c>
      <c r="N1" s="46" t="s">
        <v>34</v>
      </c>
      <c r="O1" s="46" t="s">
        <v>35</v>
      </c>
      <c r="P1" s="46" t="s">
        <v>36</v>
      </c>
      <c r="Q1" s="46" t="s">
        <v>37</v>
      </c>
      <c r="R1" s="46" t="s">
        <v>38</v>
      </c>
      <c r="S1" s="46" t="s">
        <v>39</v>
      </c>
      <c r="T1" s="46" t="s">
        <v>40</v>
      </c>
      <c r="U1" s="1"/>
    </row>
    <row r="2" spans="1:23" ht="20.100000000000001" customHeight="1">
      <c r="A2" s="51">
        <v>1</v>
      </c>
      <c r="B2" s="40"/>
      <c r="C2" s="41"/>
      <c r="D2" s="41"/>
      <c r="E2" s="42"/>
      <c r="F2" s="43"/>
      <c r="G2" s="43"/>
      <c r="H2" s="43"/>
      <c r="I2" s="43"/>
      <c r="J2" s="43"/>
      <c r="K2" s="43"/>
      <c r="L2" s="43"/>
      <c r="M2" s="44"/>
      <c r="N2" s="44"/>
      <c r="O2" s="43"/>
      <c r="P2" s="43"/>
      <c r="Q2" s="43"/>
      <c r="R2" s="43" t="str">
        <f>Table5[[#This Row],[Reimbursement scheme considered]]&amp;Table5[[#This Row],[If Faster Payments Scheme (FPS) and CHAPS reimbursement rules or Contingent Reimbursement Model (CRM), why hasn''t payment been refunded in full? ]]</f>
        <v/>
      </c>
      <c r="S2" s="42"/>
      <c r="T2" s="45">
        <f>SUM(E2-S2)</f>
        <v>0</v>
      </c>
      <c r="U2" s="1"/>
    </row>
    <row r="3" spans="1:23" ht="20.100000000000001" customHeight="1">
      <c r="A3" s="52">
        <v>2</v>
      </c>
      <c r="B3" s="9"/>
      <c r="C3" s="10"/>
      <c r="D3" s="10"/>
      <c r="E3" s="11"/>
      <c r="F3" s="12"/>
      <c r="G3" s="12"/>
      <c r="H3" s="12"/>
      <c r="I3" s="12"/>
      <c r="J3" s="12"/>
      <c r="K3" s="12"/>
      <c r="L3" s="12"/>
      <c r="M3" s="13"/>
      <c r="N3" s="13"/>
      <c r="O3" s="12"/>
      <c r="P3" s="12"/>
      <c r="Q3" s="43"/>
      <c r="R3" s="12" t="str">
        <f>Table5[[#This Row],[Reimbursement scheme considered]]&amp;Table5[[#This Row],[If Faster Payments Scheme (FPS) and CHAPS reimbursement rules or Contingent Reimbursement Model (CRM), why hasn''t payment been refunded in full? ]]</f>
        <v/>
      </c>
      <c r="S3" s="11"/>
      <c r="T3" s="47">
        <f t="shared" ref="T3:T16" si="0">SUM(E3-S3)</f>
        <v>0</v>
      </c>
      <c r="U3" s="1"/>
      <c r="V3"/>
      <c r="W3"/>
    </row>
    <row r="4" spans="1:23" ht="20.100000000000001" customHeight="1">
      <c r="A4" s="51">
        <v>3</v>
      </c>
      <c r="B4" s="40"/>
      <c r="C4" s="41"/>
      <c r="D4" s="41"/>
      <c r="E4" s="42"/>
      <c r="F4" s="43"/>
      <c r="G4" s="43"/>
      <c r="H4" s="43"/>
      <c r="I4" s="43"/>
      <c r="J4" s="43"/>
      <c r="K4" s="43"/>
      <c r="L4" s="43"/>
      <c r="M4" s="44"/>
      <c r="N4" s="44"/>
      <c r="O4" s="43"/>
      <c r="P4" s="43"/>
      <c r="Q4" s="43"/>
      <c r="R4" s="43" t="str">
        <f>Table5[[#This Row],[Reimbursement scheme considered]]&amp;Table5[[#This Row],[If Faster Payments Scheme (FPS) and CHAPS reimbursement rules or Contingent Reimbursement Model (CRM), why hasn''t payment been refunded in full? ]]</f>
        <v/>
      </c>
      <c r="S4" s="42"/>
      <c r="T4" s="45">
        <f t="shared" si="0"/>
        <v>0</v>
      </c>
      <c r="U4" s="1"/>
      <c r="V4" s="50" t="s">
        <v>41</v>
      </c>
      <c r="W4" s="50" t="s">
        <v>42</v>
      </c>
    </row>
    <row r="5" spans="1:23" ht="20.100000000000001" customHeight="1">
      <c r="A5" s="52">
        <v>4</v>
      </c>
      <c r="B5" s="9"/>
      <c r="C5" s="10"/>
      <c r="D5" s="10"/>
      <c r="E5" s="11"/>
      <c r="F5" s="12"/>
      <c r="G5" s="12"/>
      <c r="H5" s="12"/>
      <c r="I5" s="12"/>
      <c r="J5" s="12"/>
      <c r="K5" s="12"/>
      <c r="L5" s="12"/>
      <c r="M5" s="13"/>
      <c r="N5" s="13"/>
      <c r="O5" s="12"/>
      <c r="P5" s="12"/>
      <c r="Q5" s="43"/>
      <c r="R5" s="12" t="str">
        <f>Table5[[#This Row],[Reimbursement scheme considered]]&amp;Table5[[#This Row],[If Faster Payments Scheme (FPS) and CHAPS reimbursement rules or Contingent Reimbursement Model (CRM), why hasn''t payment been refunded in full? ]]</f>
        <v/>
      </c>
      <c r="S5" s="11"/>
      <c r="T5" s="47">
        <f t="shared" si="0"/>
        <v>0</v>
      </c>
      <c r="U5" s="1"/>
      <c r="V5" s="48">
        <f>SUM(E2:E16)</f>
        <v>0</v>
      </c>
      <c r="W5" s="48" cm="1">
        <f t="array" ref="W5">SUM(E2:E16-S2:S16)-'Claim overview'!C32</f>
        <v>0</v>
      </c>
    </row>
    <row r="6" spans="1:23" ht="20.100000000000001" customHeight="1">
      <c r="A6" s="51">
        <v>5</v>
      </c>
      <c r="B6" s="40"/>
      <c r="C6" s="41"/>
      <c r="D6" s="41"/>
      <c r="E6" s="42"/>
      <c r="F6" s="43"/>
      <c r="G6" s="43"/>
      <c r="H6" s="43"/>
      <c r="I6" s="43"/>
      <c r="J6" s="43"/>
      <c r="K6" s="43"/>
      <c r="L6" s="43"/>
      <c r="M6" s="44"/>
      <c r="N6" s="44"/>
      <c r="O6" s="43"/>
      <c r="P6" s="43"/>
      <c r="Q6" s="43"/>
      <c r="R6" s="43" t="str">
        <f>Table5[[#This Row],[Reimbursement scheme considered]]&amp;Table5[[#This Row],[If Faster Payments Scheme (FPS) and CHAPS reimbursement rules or Contingent Reimbursement Model (CRM), why hasn''t payment been refunded in full? ]]</f>
        <v/>
      </c>
      <c r="S6" s="42"/>
      <c r="T6" s="45">
        <f t="shared" si="0"/>
        <v>0</v>
      </c>
      <c r="U6" s="1"/>
      <c r="V6"/>
      <c r="W6"/>
    </row>
    <row r="7" spans="1:23" ht="20.100000000000001" customHeight="1">
      <c r="A7" s="52">
        <v>6</v>
      </c>
      <c r="B7" s="9"/>
      <c r="C7" s="10"/>
      <c r="D7" s="10"/>
      <c r="E7" s="11"/>
      <c r="F7" s="12"/>
      <c r="G7" s="12"/>
      <c r="H7" s="12"/>
      <c r="I7" s="12"/>
      <c r="J7" s="12"/>
      <c r="K7" s="12"/>
      <c r="L7" s="12"/>
      <c r="M7" s="13"/>
      <c r="N7" s="13"/>
      <c r="O7" s="12"/>
      <c r="P7" s="12"/>
      <c r="Q7" s="43"/>
      <c r="R7" s="12" t="str">
        <f>Table5[[#This Row],[Reimbursement scheme considered]]&amp;Table5[[#This Row],[If Faster Payments Scheme (FPS) and CHAPS reimbursement rules or Contingent Reimbursement Model (CRM), why hasn''t payment been refunded in full? ]]</f>
        <v/>
      </c>
      <c r="S7" s="11"/>
      <c r="T7" s="47">
        <f t="shared" si="0"/>
        <v>0</v>
      </c>
      <c r="U7" s="1"/>
      <c r="V7"/>
      <c r="W7"/>
    </row>
    <row r="8" spans="1:23" ht="20.100000000000001" customHeight="1">
      <c r="A8" s="51">
        <v>7</v>
      </c>
      <c r="B8" s="40"/>
      <c r="C8" s="41"/>
      <c r="D8" s="41"/>
      <c r="E8" s="42"/>
      <c r="F8" s="43"/>
      <c r="G8" s="43"/>
      <c r="H8" s="43"/>
      <c r="I8" s="43"/>
      <c r="J8" s="43"/>
      <c r="K8" s="43"/>
      <c r="L8" s="43"/>
      <c r="M8" s="44"/>
      <c r="N8" s="44"/>
      <c r="O8" s="43"/>
      <c r="P8" s="43"/>
      <c r="Q8" s="43"/>
      <c r="R8" s="43" t="str">
        <f>Table5[[#This Row],[Reimbursement scheme considered]]&amp;Table5[[#This Row],[If Faster Payments Scheme (FPS) and CHAPS reimbursement rules or Contingent Reimbursement Model (CRM), why hasn''t payment been refunded in full? ]]</f>
        <v/>
      </c>
      <c r="S8" s="42"/>
      <c r="T8" s="45">
        <f t="shared" si="0"/>
        <v>0</v>
      </c>
      <c r="U8" s="1"/>
      <c r="V8"/>
      <c r="W8"/>
    </row>
    <row r="9" spans="1:23" ht="20.100000000000001" customHeight="1">
      <c r="A9" s="52">
        <v>8</v>
      </c>
      <c r="B9" s="9"/>
      <c r="C9" s="10"/>
      <c r="D9" s="10"/>
      <c r="E9" s="11"/>
      <c r="F9" s="12"/>
      <c r="G9" s="12"/>
      <c r="H9" s="12"/>
      <c r="I9" s="12"/>
      <c r="J9" s="12"/>
      <c r="K9" s="12"/>
      <c r="L9" s="12"/>
      <c r="M9" s="13"/>
      <c r="N9" s="13"/>
      <c r="O9" s="12"/>
      <c r="P9" s="12"/>
      <c r="Q9" s="43"/>
      <c r="R9" s="12" t="str">
        <f>Table5[[#This Row],[Reimbursement scheme considered]]&amp;Table5[[#This Row],[If Faster Payments Scheme (FPS) and CHAPS reimbursement rules or Contingent Reimbursement Model (CRM), why hasn''t payment been refunded in full? ]]</f>
        <v/>
      </c>
      <c r="S9" s="11"/>
      <c r="T9" s="47">
        <f t="shared" si="0"/>
        <v>0</v>
      </c>
      <c r="U9" s="1"/>
      <c r="V9"/>
      <c r="W9"/>
    </row>
    <row r="10" spans="1:23" ht="20.100000000000001" customHeight="1">
      <c r="A10" s="51">
        <v>9</v>
      </c>
      <c r="B10" s="40"/>
      <c r="C10" s="41"/>
      <c r="D10" s="41"/>
      <c r="E10" s="42"/>
      <c r="F10" s="43"/>
      <c r="G10" s="43"/>
      <c r="H10" s="43"/>
      <c r="I10" s="43"/>
      <c r="J10" s="43"/>
      <c r="K10" s="43"/>
      <c r="L10" s="43"/>
      <c r="M10" s="44"/>
      <c r="N10" s="44"/>
      <c r="O10" s="43"/>
      <c r="P10" s="43"/>
      <c r="Q10" s="43"/>
      <c r="R10" s="43" t="str">
        <f>Table5[[#This Row],[Reimbursement scheme considered]]&amp;Table5[[#This Row],[If Faster Payments Scheme (FPS) and CHAPS reimbursement rules or Contingent Reimbursement Model (CRM), why hasn''t payment been refunded in full? ]]</f>
        <v/>
      </c>
      <c r="S10" s="42"/>
      <c r="T10" s="45">
        <f t="shared" si="0"/>
        <v>0</v>
      </c>
      <c r="U10" s="1"/>
      <c r="V10"/>
      <c r="W10"/>
    </row>
    <row r="11" spans="1:23" ht="20.100000000000001" customHeight="1">
      <c r="A11" s="52">
        <v>10</v>
      </c>
      <c r="B11" s="9"/>
      <c r="C11" s="10"/>
      <c r="D11" s="10"/>
      <c r="E11" s="11"/>
      <c r="F11" s="12"/>
      <c r="G11" s="12"/>
      <c r="H11" s="12"/>
      <c r="I11" s="12"/>
      <c r="J11" s="12"/>
      <c r="K11" s="12"/>
      <c r="L11" s="12"/>
      <c r="M11" s="13"/>
      <c r="N11" s="13"/>
      <c r="O11" s="12"/>
      <c r="P11" s="12"/>
      <c r="Q11" s="43"/>
      <c r="R11" s="12" t="str">
        <f>Table5[[#This Row],[Reimbursement scheme considered]]&amp;Table5[[#This Row],[If Faster Payments Scheme (FPS) and CHAPS reimbursement rules or Contingent Reimbursement Model (CRM), why hasn''t payment been refunded in full? ]]</f>
        <v/>
      </c>
      <c r="S11" s="11"/>
      <c r="T11" s="47">
        <f t="shared" si="0"/>
        <v>0</v>
      </c>
      <c r="U11" s="1"/>
      <c r="V11"/>
      <c r="W11"/>
    </row>
    <row r="12" spans="1:23" ht="20.100000000000001" customHeight="1">
      <c r="A12" s="51">
        <v>11</v>
      </c>
      <c r="B12" s="40"/>
      <c r="C12" s="41"/>
      <c r="D12" s="41"/>
      <c r="E12" s="42"/>
      <c r="F12" s="43"/>
      <c r="G12" s="43"/>
      <c r="H12" s="43"/>
      <c r="I12" s="43"/>
      <c r="J12" s="43"/>
      <c r="K12" s="43"/>
      <c r="L12" s="43"/>
      <c r="M12" s="44"/>
      <c r="N12" s="44"/>
      <c r="O12" s="43"/>
      <c r="P12" s="43"/>
      <c r="Q12" s="43"/>
      <c r="R12" s="43" t="str">
        <f>Table5[[#This Row],[Reimbursement scheme considered]]&amp;Table5[[#This Row],[If Faster Payments Scheme (FPS) and CHAPS reimbursement rules or Contingent Reimbursement Model (CRM), why hasn''t payment been refunded in full? ]]</f>
        <v/>
      </c>
      <c r="S12" s="42"/>
      <c r="T12" s="45">
        <f t="shared" si="0"/>
        <v>0</v>
      </c>
      <c r="U12" s="1"/>
      <c r="V12"/>
      <c r="W12"/>
    </row>
    <row r="13" spans="1:23" ht="20.100000000000001" customHeight="1">
      <c r="A13" s="52">
        <v>12</v>
      </c>
      <c r="B13" s="9"/>
      <c r="C13" s="10"/>
      <c r="D13" s="10"/>
      <c r="E13" s="11"/>
      <c r="F13" s="12"/>
      <c r="G13" s="12"/>
      <c r="H13" s="12"/>
      <c r="I13" s="12"/>
      <c r="J13" s="12"/>
      <c r="K13" s="12"/>
      <c r="L13" s="12"/>
      <c r="M13" s="13"/>
      <c r="N13" s="13"/>
      <c r="O13" s="12"/>
      <c r="P13" s="12"/>
      <c r="Q13" s="43"/>
      <c r="R13" s="12" t="str">
        <f>Table5[[#This Row],[Reimbursement scheme considered]]&amp;Table5[[#This Row],[If Faster Payments Scheme (FPS) and CHAPS reimbursement rules or Contingent Reimbursement Model (CRM), why hasn''t payment been refunded in full? ]]</f>
        <v/>
      </c>
      <c r="S13" s="11"/>
      <c r="T13" s="47">
        <f t="shared" si="0"/>
        <v>0</v>
      </c>
      <c r="U13" s="1"/>
      <c r="V13"/>
      <c r="W13"/>
    </row>
    <row r="14" spans="1:23" ht="20.100000000000001" customHeight="1">
      <c r="A14" s="51">
        <v>13</v>
      </c>
      <c r="B14" s="40"/>
      <c r="C14" s="41"/>
      <c r="D14" s="41"/>
      <c r="E14" s="42"/>
      <c r="F14" s="43"/>
      <c r="G14" s="43"/>
      <c r="H14" s="43"/>
      <c r="I14" s="43"/>
      <c r="J14" s="43"/>
      <c r="K14" s="43"/>
      <c r="L14" s="43"/>
      <c r="M14" s="44"/>
      <c r="N14" s="44"/>
      <c r="O14" s="43"/>
      <c r="P14" s="43"/>
      <c r="Q14" s="43"/>
      <c r="R14" s="43" t="str">
        <f>Table5[[#This Row],[Reimbursement scheme considered]]&amp;Table5[[#This Row],[If Faster Payments Scheme (FPS) and CHAPS reimbursement rules or Contingent Reimbursement Model (CRM), why hasn''t payment been refunded in full? ]]</f>
        <v/>
      </c>
      <c r="S14" s="42"/>
      <c r="T14" s="45">
        <f t="shared" si="0"/>
        <v>0</v>
      </c>
      <c r="U14" s="1"/>
      <c r="V14"/>
      <c r="W14"/>
    </row>
    <row r="15" spans="1:23" ht="20.100000000000001" customHeight="1">
      <c r="A15" s="52">
        <v>14</v>
      </c>
      <c r="B15" s="9"/>
      <c r="C15" s="10"/>
      <c r="D15" s="10"/>
      <c r="E15" s="11"/>
      <c r="F15" s="12"/>
      <c r="G15" s="12"/>
      <c r="H15" s="12"/>
      <c r="I15" s="12"/>
      <c r="J15" s="12"/>
      <c r="K15" s="12"/>
      <c r="L15" s="12"/>
      <c r="M15" s="13"/>
      <c r="N15" s="13"/>
      <c r="O15" s="12"/>
      <c r="P15" s="12"/>
      <c r="Q15" s="43"/>
      <c r="R15" s="12" t="str">
        <f>Table5[[#This Row],[Reimbursement scheme considered]]&amp;Table5[[#This Row],[If Faster Payments Scheme (FPS) and CHAPS reimbursement rules or Contingent Reimbursement Model (CRM), why hasn''t payment been refunded in full? ]]</f>
        <v/>
      </c>
      <c r="S15" s="11"/>
      <c r="T15" s="47">
        <f t="shared" si="0"/>
        <v>0</v>
      </c>
      <c r="U15" s="1"/>
      <c r="V15"/>
      <c r="W15"/>
    </row>
    <row r="16" spans="1:23" ht="20.100000000000001" customHeight="1">
      <c r="A16" s="51">
        <v>15</v>
      </c>
      <c r="B16" s="40"/>
      <c r="C16" s="41"/>
      <c r="D16" s="41"/>
      <c r="E16" s="42"/>
      <c r="F16" s="43"/>
      <c r="G16" s="43"/>
      <c r="H16" s="43"/>
      <c r="I16" s="43"/>
      <c r="J16" s="43"/>
      <c r="K16" s="43"/>
      <c r="L16" s="43"/>
      <c r="M16" s="44"/>
      <c r="N16" s="44"/>
      <c r="O16" s="43"/>
      <c r="P16" s="43"/>
      <c r="Q16" s="43"/>
      <c r="R16" s="43" t="str">
        <f>Table5[[#This Row],[Reimbursement scheme considered]]&amp;Table5[[#This Row],[If Faster Payments Scheme (FPS) and CHAPS reimbursement rules or Contingent Reimbursement Model (CRM), why hasn''t payment been refunded in full? ]]</f>
        <v/>
      </c>
      <c r="S16" s="42"/>
      <c r="T16" s="45">
        <f t="shared" si="0"/>
        <v>0</v>
      </c>
      <c r="U16" s="1"/>
      <c r="V16"/>
      <c r="W16"/>
    </row>
    <row r="17" spans="1:23" ht="15" customHeight="1">
      <c r="V17"/>
      <c r="W17"/>
    </row>
    <row r="18" spans="1:23" ht="15" customHeight="1">
      <c r="A18" s="93" t="s">
        <v>43</v>
      </c>
      <c r="B18" s="93"/>
      <c r="C18" s="93"/>
      <c r="V18"/>
      <c r="W18"/>
    </row>
    <row r="19" spans="1:23" ht="15" customHeight="1">
      <c r="A19" s="93"/>
      <c r="B19" s="93"/>
      <c r="C19" s="93"/>
      <c r="V19"/>
      <c r="W19"/>
    </row>
  </sheetData>
  <sheetProtection algorithmName="SHA-512" hashValue="H+J3LmuwlxOkUW/PyN2uDqbnCdbcviXbnhbEIAz95AecIw60Tx1YYo5TOOPpFRg3ZF9EyDv2jOIe0rgGwA/mRw==" saltValue="aeStI3KTo3w6x6dQGd146Q==" spinCount="100000" sheet="1" insertRows="0"/>
  <mergeCells count="1">
    <mergeCell ref="A18:C19"/>
  </mergeCells>
  <dataValidations xWindow="438" yWindow="427" count="11">
    <dataValidation allowBlank="1" showInputMessage="1" showErrorMessage="1" sqref="K1 K270:K1048576" xr:uid="{9647DA77-3F6F-4818-A09F-AA85478F037B}"/>
    <dataValidation allowBlank="1" showInputMessage="1" showErrorMessage="1" promptTitle="Payee Account/Merchant Name" prompt="Please enter the account name of the payee (relevant for bank transfers, etc) or  the merchant name of the payee (relevant for card payments, etc)" sqref="O2:O16" xr:uid="{D1F88ABC-EF0D-4E80-BBEF-A48EB435503C}"/>
    <dataValidation allowBlank="1" showInputMessage="1" showErrorMessage="1" promptTitle="Payment Purpose" prompt="Please enter (free text) the payment purpose that was given for this payment. If no payment purpose was given, please leave blank" sqref="K2:K16" xr:uid="{19FB29C8-3A11-4071-8290-69700CEDAA5A}"/>
    <dataValidation type="whole" allowBlank="1" showInputMessage="1" showErrorMessage="1" error="Please enter the sort code in format 123456" promptTitle="Payee Sort Code" prompt="Please enter the payee sort code in the format 123456" sqref="M2:M16" xr:uid="{995C96F5-C9D0-441E-9E38-A360C843C89A}">
      <formula1>100000</formula1>
      <formula2>999999</formula2>
    </dataValidation>
    <dataValidation type="whole" errorStyle="warning" allowBlank="1" showInputMessage="1" showErrorMessage="1" errorTitle="Is the amount correct? " error="You have NOT entered a figure between £0.00 and £100,000.00 - is that correct? " promptTitle="Value of scam payment " prompt="Please enter the value of this scam payment in £, using £xx.xx format " sqref="E2:E16" xr:uid="{68C30C6F-F982-4B15-A19A-2D5B5357DC49}">
      <formula1>0</formula1>
      <formula2>100000</formula2>
    </dataValidation>
    <dataValidation type="date" allowBlank="1" showInputMessage="1" showErrorMessage="1" errorTitle="Incorrect Format" error="This field will only accept a a date (dd/mm/yyyy)_x000a_" promptTitle="Date of scam payment" prompt="Please enter the date that this scam payment took place, using dd/mm/yyyy format" sqref="B2:B16" xr:uid="{B9A5EB73-98D0-4B38-81C4-FD3235A20840}">
      <formula1>18264</formula1>
      <formula2>401769</formula2>
    </dataValidation>
    <dataValidation type="whole" errorStyle="warning" allowBlank="1" showInputMessage="1" showErrorMessage="1" errorTitle="Is the amount correct? " error="You have NOT entered a figure between £0.00 and £100,000.00 - is that correct? " promptTitle="Funds reimbursed against payment" prompt="Please enter the amount (of this specific payment) that the firm has reimbursed the consumer in £, using £xx.xx format. _x000a__x000a_This should exclude funds recovered from the beneficiary bank. " sqref="S2:S16" xr:uid="{ABCEC8C1-61D2-4E7F-BCA9-19387CC430F6}">
      <formula1>0</formula1>
      <formula2>100000</formula2>
    </dataValidation>
    <dataValidation type="time" allowBlank="1" showInputMessage="1" showErrorMessage="1" errorTitle="Incorrect Format" error="This field will only accept a time format (hh:mm)  _x000a_" promptTitle="Time of scam payment" prompt="Please enter the time that this scam payment took place, using hh:mm format_x000a_" sqref="C2:C16" xr:uid="{3B215F2E-CEBB-49BA-9DE4-44A9AEEE2E50}">
      <formula1>0</formula1>
      <formula2>0.999988425925926</formula2>
    </dataValidation>
    <dataValidation type="list" allowBlank="1" showInputMessage="1" showErrorMessage="1" errorTitle="Incorrect Format" error="This field will only accept £ format   _x000a_" promptTitle="Was the payment made in £?" prompt="_x000a_" sqref="D2:D16" xr:uid="{80DB138B-0232-4C18-BC8D-3C5ECD0BD35D}">
      <formula1>"Yes, No"</formula1>
    </dataValidation>
    <dataValidation type="whole" allowBlank="1" showInputMessage="1" showErrorMessage="1" error="Please enter the payee account number in the format 12345678" promptTitle="Payee Account Number" prompt="Please enter the payee account number in the format 12345678" sqref="N2:N16" xr:uid="{6EBD7D7C-CD0A-44DD-9967-860059BFA11E}">
      <formula1>10000000</formula1>
      <formula2>99999999</formula2>
    </dataValidation>
    <dataValidation allowBlank="1" showInputMessage="1" showErrorMessage="1" promptTitle="Reimbursement Exception" prompt="Please select the option that best describes the exception to reimbursement that has been applied" sqref="R2:R16" xr:uid="{2FEBF00F-D886-4943-B1CF-343B50E606E5}"/>
  </dataValidations>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xWindow="438" yWindow="427" count="14">
        <x14:dataValidation type="list" allowBlank="1" showInputMessage="1" showErrorMessage="1" xr:uid="{A932893F-59F8-4FE6-A631-A306D65C60FA}">
          <x14:formula1>
            <xm:f>'HIDE - Drop Downs'!$J$2:$J$8</xm:f>
          </x14:formula1>
          <xm:sqref>L1 L270:O1048576</xm:sqref>
        </x14:dataValidation>
        <x14:dataValidation type="list" allowBlank="1" showInputMessage="1" showErrorMessage="1" promptTitle="Payment Channel" prompt="Please select the channel that your customer used to make the payment" xr:uid="{E0C62989-DF41-45E8-BD03-B95794F1873B}">
          <x14:formula1>
            <xm:f>'HIDE - Drop Downs'!$H$2:$H$7</xm:f>
          </x14:formula1>
          <xm:sqref>J2:J16</xm:sqref>
        </x14:dataValidation>
        <x14:dataValidation type="list" allowBlank="1" showInputMessage="1" showErrorMessage="1" promptTitle="Payment Intervention" prompt="Please select the option that best describes any intervention made on this payment" xr:uid="{A160F12F-3B88-4285-B94B-5E31C08E3D0A}">
          <x14:formula1>
            <xm:f>'HIDE - Drop Downs'!$J$2:$J$7</xm:f>
          </x14:formula1>
          <xm:sqref>L2:L16</xm:sqref>
        </x14:dataValidation>
        <x14:dataValidation type="list" allowBlank="1" showInputMessage="1" showErrorMessage="1" promptTitle="Reimbursement Scheme" prompt="Please select which reimbursement scheme has been applied to this payment" xr:uid="{9B2E1D84-56E8-42B2-AB9F-68FD89C5BAEA}">
          <x14:formula1>
            <xm:f>'HIDE - Drop Downs'!$T$2:$T$4</xm:f>
          </x14:formula1>
          <xm:sqref>P2:P16</xm:sqref>
        </x14:dataValidation>
        <x14:dataValidation type="list" allowBlank="1" showInputMessage="1" showErrorMessage="1" promptTitle="Method of Payment" prompt="Please select the option that best describes the method the consumer used to make this payment" xr:uid="{EBBB732C-B439-4855-A1FF-895AC009A639}">
          <x14:formula1>
            <xm:f>'HIDE - Drop Downs'!$E$2:$E$12</xm:f>
          </x14:formula1>
          <xm:sqref>F2:F16 F270:G1048576</xm:sqref>
        </x14:dataValidation>
        <x14:dataValidation type="list" allowBlank="1" showInputMessage="1" showErrorMessage="1" promptTitle="Purchase of Cryptocurrency" prompt="Please select yes if this payment was made for the purchase of cryptocurrency" xr:uid="{994C11E1-2124-434D-B870-213C3C415114}">
          <x14:formula1>
            <xm:f>'HIDE - Drop Downs'!$I$2:$I$3</xm:f>
          </x14:formula1>
          <xm:sqref>G2:G16</xm:sqref>
        </x14:dataValidation>
        <x14:dataValidation type="list" allowBlank="1" showInputMessage="1" showErrorMessage="1" promptTitle="Payee Match Option" prompt="Please select the option that best describes the C.o.P result the consumer received for the payment" xr:uid="{BF63A163-A00C-472A-B0BC-92CD232677FA}">
          <x14:formula1>
            <xm:f>'HIDE - Drop Downs'!$F$2:$F$6</xm:f>
          </x14:formula1>
          <xm:sqref>H2:H16</xm:sqref>
        </x14:dataValidation>
        <x14:dataValidation type="list" allowBlank="1" showInputMessage="1" showErrorMessage="1" xr:uid="{9464AEA1-502E-43AC-975B-771BF339B971}">
          <x14:formula1>
            <xm:f>'HIDE - Drop Downs'!$U$2:$U$24</xm:f>
          </x14:formula1>
          <xm:sqref>Q270:R1048576</xm:sqref>
        </x14:dataValidation>
        <x14:dataValidation type="list" allowBlank="1" showInputMessage="1" showErrorMessage="1" xr:uid="{7956C5A5-73B1-4345-931C-91D0CDF1A252}">
          <x14:formula1>
            <xm:f>'HIDE - Drop Downs'!$F$2:$F$7</xm:f>
          </x14:formula1>
          <xm:sqref>H270:H1048576</xm:sqref>
        </x14:dataValidation>
        <x14:dataValidation type="list" allowBlank="1" showInputMessage="1" showErrorMessage="1" xr:uid="{F26AFD44-9740-4DAF-9E45-98B0D5E2B30C}">
          <x14:formula1>
            <xm:f>'HIDE - Drop Downs'!$H$2:$H$8</xm:f>
          </x14:formula1>
          <xm:sqref>J270:J1048576</xm:sqref>
        </x14:dataValidation>
        <x14:dataValidation type="list" allowBlank="1" showInputMessage="1" showErrorMessage="1" xr:uid="{76C8ED9B-815A-44C8-909A-09B04F010CF6}">
          <x14:formula1>
            <xm:f>'HIDE - Drop Downs'!$I$2:$I$3</xm:f>
          </x14:formula1>
          <xm:sqref>G270:G1048576</xm:sqref>
        </x14:dataValidation>
        <x14:dataValidation type="list" allowBlank="1" showInputMessage="1" showErrorMessage="1" xr:uid="{8DC85715-80D3-4D61-93D8-952600C9A9C6}">
          <x14:formula1>
            <xm:f>'HIDE - Drop Downs'!$T$2:$T$22</xm:f>
          </x14:formula1>
          <xm:sqref>P270:P1048576</xm:sqref>
        </x14:dataValidation>
        <x14:dataValidation type="list" allowBlank="1" showInputMessage="1" showErrorMessage="1" promptTitle="Payment to Own Account" prompt="Please select yes if beneficiary account was an account under the customer's control" xr:uid="{4FF2963B-B3AF-439E-969E-31932EADC470}">
          <x14:formula1>
            <xm:f>'HIDE - Drop Downs'!$G$2:$G$4</xm:f>
          </x14:formula1>
          <xm:sqref>I2:I16 I270:I1048576</xm:sqref>
        </x14:dataValidation>
        <x14:dataValidation type="list" allowBlank="1" showInputMessage="1" showErrorMessage="1" promptTitle="Reimbursement Exception" prompt="Please select the option that best describes the exception to reimbursement that has been applied" xr:uid="{63FB929B-B925-49A2-9000-C3B96EA5C3C4}">
          <x14:formula1>
            <xm:f>IF(P2="Faster Payments Scheme (FPS) and CHAPS reimbursement rules",'HIDE - Formulas'!$C$73:$C$83,IF(P2="Contingent Reimbursement Model (CRM)",'HIDE - Formulas'!$C$66:$C$72,'HIDE - Formulas'!$C$84:$C$84))</xm:f>
          </x14:formula1>
          <xm:sqref>Q2:Q16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98F5-8336-4ECB-862E-6472B3772FF7}">
  <sheetPr codeName="Sheet3">
    <tabColor theme="4" tint="0.79998168889431442"/>
  </sheetPr>
  <dimension ref="B1:H31"/>
  <sheetViews>
    <sheetView showGridLines="0" showZeros="0" zoomScale="90" zoomScaleNormal="90" workbookViewId="0">
      <selection activeCell="D4" sqref="D4"/>
    </sheetView>
  </sheetViews>
  <sheetFormatPr defaultRowHeight="14.45"/>
  <cols>
    <col min="1" max="1" width="4.5703125" customWidth="1"/>
    <col min="2" max="2" width="38.85546875" style="6" customWidth="1"/>
    <col min="3" max="3" width="0.85546875" style="6" customWidth="1"/>
    <col min="4" max="4" width="45.42578125" style="3" customWidth="1"/>
    <col min="5" max="5" width="4.5703125" customWidth="1"/>
    <col min="6" max="6" width="35.140625" style="5" customWidth="1"/>
    <col min="7" max="7" width="0.85546875" style="5" customWidth="1"/>
    <col min="8" max="8" width="45.42578125" style="5" customWidth="1"/>
  </cols>
  <sheetData>
    <row r="1" spans="2:8" ht="5.0999999999999996" customHeight="1"/>
    <row r="2" spans="2:8" ht="30" customHeight="1">
      <c r="B2" s="87" t="s">
        <v>44</v>
      </c>
      <c r="C2" s="60"/>
      <c r="D2" s="18">
        <f>'Claim overview'!C6</f>
        <v>0</v>
      </c>
      <c r="E2" s="53"/>
      <c r="F2" s="54"/>
      <c r="G2" s="54"/>
      <c r="H2" s="54"/>
    </row>
    <row r="3" spans="2:8" ht="5.0999999999999996" customHeight="1">
      <c r="B3" s="55"/>
      <c r="C3" s="60"/>
      <c r="D3" s="56"/>
      <c r="E3" s="53"/>
      <c r="F3" s="54"/>
      <c r="G3" s="54"/>
      <c r="H3" s="54"/>
    </row>
    <row r="4" spans="2:8" ht="30" customHeight="1">
      <c r="B4" s="49" t="s">
        <v>45</v>
      </c>
      <c r="C4" s="60"/>
      <c r="D4" s="18" t="str">
        <f>'HIDE - Formulas'!B63</f>
        <v xml:space="preserve"> - </v>
      </c>
      <c r="E4" s="53"/>
      <c r="F4" s="49" t="s">
        <v>46</v>
      </c>
      <c r="G4" s="54"/>
      <c r="H4" s="22">
        <f>'Payment breakdown'!V5</f>
        <v>0</v>
      </c>
    </row>
    <row r="5" spans="2:8" ht="5.0999999999999996" customHeight="1">
      <c r="B5" s="57"/>
      <c r="C5" s="60"/>
      <c r="D5" s="56"/>
      <c r="E5" s="53"/>
      <c r="F5" s="54"/>
      <c r="G5" s="54"/>
      <c r="H5" s="54"/>
    </row>
    <row r="6" spans="2:8" ht="30" customHeight="1">
      <c r="B6" s="49" t="s">
        <v>47</v>
      </c>
      <c r="C6" s="60"/>
      <c r="D6" s="58" t="str">
        <f>IF(COUNTA('Payment breakdown'!S2:S16)&gt;0, "Yes", "")</f>
        <v/>
      </c>
      <c r="E6" s="53"/>
      <c r="F6" s="49" t="s">
        <v>42</v>
      </c>
      <c r="G6" s="54"/>
      <c r="H6" s="22">
        <f>'Payment breakdown'!W5</f>
        <v>0</v>
      </c>
    </row>
    <row r="7" spans="2:8" ht="5.0999999999999996" customHeight="1">
      <c r="B7" s="57"/>
      <c r="C7" s="60"/>
      <c r="D7" s="56"/>
      <c r="E7" s="53"/>
      <c r="F7" s="54"/>
      <c r="G7" s="54"/>
      <c r="H7" s="54"/>
    </row>
    <row r="8" spans="2:8" ht="27.95">
      <c r="B8" s="49" t="s">
        <v>48</v>
      </c>
      <c r="C8" s="60"/>
      <c r="D8" s="58">
        <f>COUNT('Payment breakdown'!B2:B16)</f>
        <v>0</v>
      </c>
      <c r="E8" s="53"/>
      <c r="F8" s="49" t="s">
        <v>49</v>
      </c>
      <c r="G8" s="54"/>
      <c r="H8" s="21">
        <f>'Claim overview'!C14</f>
        <v>0</v>
      </c>
    </row>
    <row r="9" spans="2:8" ht="5.0999999999999996" customHeight="1">
      <c r="B9" s="57"/>
      <c r="C9" s="60"/>
      <c r="D9" s="56"/>
      <c r="E9" s="53"/>
      <c r="F9" s="59"/>
      <c r="G9" s="54"/>
      <c r="H9" s="54"/>
    </row>
    <row r="10" spans="2:8" ht="48" customHeight="1">
      <c r="B10" s="49" t="s">
        <v>50</v>
      </c>
      <c r="C10" s="60"/>
      <c r="D10" s="58" t="str">
        <f>IF(COUNTIF('Payment breakdown'!G2:G16,"Yes")&gt;0,"Yes","No")</f>
        <v>No</v>
      </c>
      <c r="E10" s="53"/>
      <c r="F10" s="49" t="s">
        <v>51</v>
      </c>
      <c r="G10" s="54"/>
      <c r="H10" s="21" t="str">
        <f>IF(COUNTIF('Payment breakdown'!R:R,"Faster Payments Scheme (FPS) and CHAPS reimbursement rulesR3(1)(c) or Complex Case")&gt;0,"Faster Payments Scheme (FPS) and CHAPS reimbursement rules - complex case guidance or an external investigation",IF(COUNTIF('Payment breakdown'!R:R,"Contingent Reimbursement Model (CRM)R3(1)(c) or Complex Case")&gt;0,"Contingent Reimbursement Model (CRM) code claims - R3(1)(c))","No"))</f>
        <v>No</v>
      </c>
    </row>
    <row r="11" spans="2:8" ht="5.0999999999999996" customHeight="1">
      <c r="B11" s="57"/>
      <c r="C11" s="60"/>
      <c r="D11" s="56"/>
      <c r="E11" s="53"/>
      <c r="F11" s="59"/>
      <c r="G11" s="54"/>
      <c r="H11" s="54"/>
    </row>
    <row r="12" spans="2:8" ht="30" customHeight="1">
      <c r="B12" s="49" t="s">
        <v>52</v>
      </c>
      <c r="C12" s="60"/>
      <c r="D12" s="58" cm="1">
        <f t="array" ref="D12">_xlfn.UNIQUE('Payment breakdown'!F2:F16)</f>
        <v>0</v>
      </c>
      <c r="E12" s="53"/>
      <c r="F12" s="49" t="s">
        <v>53</v>
      </c>
      <c r="G12" s="54"/>
      <c r="H12" s="19" cm="1">
        <f t="array" ref="H12">_xlfn.UNIQUE('Payment breakdown'!Q2:Q16)</f>
        <v>0</v>
      </c>
    </row>
    <row r="13" spans="2:8" ht="30" customHeight="1">
      <c r="B13" s="55"/>
      <c r="C13" s="60"/>
      <c r="D13" s="56"/>
      <c r="E13" s="53"/>
      <c r="F13" s="54"/>
      <c r="G13" s="54"/>
      <c r="H13" s="56"/>
    </row>
    <row r="14" spans="2:8" ht="30" customHeight="1">
      <c r="H14" s="3"/>
    </row>
    <row r="15" spans="2:8" ht="30" customHeight="1">
      <c r="H15" s="3"/>
    </row>
    <row r="16" spans="2:8" ht="30" customHeight="1">
      <c r="H16" s="3"/>
    </row>
    <row r="17" spans="8:8" ht="30" customHeight="1">
      <c r="H17" s="3"/>
    </row>
    <row r="18" spans="8:8" ht="15" customHeight="1">
      <c r="H18" s="3"/>
    </row>
    <row r="19" spans="8:8" ht="15" customHeight="1">
      <c r="H19" s="3"/>
    </row>
    <row r="20" spans="8:8">
      <c r="H20" s="3"/>
    </row>
    <row r="21" spans="8:8">
      <c r="H21" s="3"/>
    </row>
    <row r="22" spans="8:8">
      <c r="H22" s="3"/>
    </row>
    <row r="23" spans="8:8">
      <c r="H23" s="3"/>
    </row>
    <row r="24" spans="8:8">
      <c r="H24" s="3"/>
    </row>
    <row r="25" spans="8:8">
      <c r="H25" s="3"/>
    </row>
    <row r="26" spans="8:8">
      <c r="H26" s="3"/>
    </row>
    <row r="27" spans="8:8">
      <c r="H27" s="3"/>
    </row>
    <row r="28" spans="8:8">
      <c r="H28" s="3"/>
    </row>
    <row r="31" spans="8:8" ht="15.6">
      <c r="H31" s="20"/>
    </row>
  </sheetData>
  <sheetProtection algorithmName="SHA-512" hashValue="AfV+X5W1nMuyZdgriKS/PoDlX9hH4GWUvzo3NWpKg1mEMXTAC7XCdy92inm2HfTMH/Ar+gKfNDIahRL5QCXenQ==" saltValue="cFKhrt6eiF2jDJexG1kHFQ==" spinCount="100000" sheet="1" objects="1" scenarios="1"/>
  <conditionalFormatting sqref="D13:D28">
    <cfRule type="cellIs" dxfId="4" priority="4" operator="equal">
      <formula>0</formula>
    </cfRule>
    <cfRule type="containsText" dxfId="3" priority="5" operator="containsText" text="*">
      <formula>NOT(ISERROR(SEARCH("*",D13)))</formula>
    </cfRule>
    <cfRule type="cellIs" priority="8" operator="between">
      <formula>0</formula>
      <formula>0</formula>
    </cfRule>
  </conditionalFormatting>
  <conditionalFormatting sqref="D14:D28">
    <cfRule type="containsText" dxfId="2" priority="7" operator="containsText" text="*">
      <formula>NOT(ISERROR(SEARCH("*",D14)))</formula>
    </cfRule>
  </conditionalFormatting>
  <conditionalFormatting sqref="H13:H28">
    <cfRule type="cellIs" dxfId="1" priority="1" operator="equal">
      <formula>0</formula>
    </cfRule>
    <cfRule type="containsText" dxfId="0" priority="2" operator="containsText" text="*">
      <formula>NOT(ISERROR(SEARCH("*",H13)))</formula>
    </cfRule>
    <cfRule type="cellIs" priority="3" operator="between">
      <formula>0</formula>
      <formula>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25562-0E35-450F-A33B-558158047A9E}">
  <sheetPr codeName="Sheet4"/>
  <dimension ref="A1:X37"/>
  <sheetViews>
    <sheetView zoomScale="85" zoomScaleNormal="85" workbookViewId="0">
      <selection activeCell="T11" sqref="T11"/>
    </sheetView>
  </sheetViews>
  <sheetFormatPr defaultColWidth="8.7109375" defaultRowHeight="15" customHeight="1"/>
  <cols>
    <col min="1" max="1" width="16.85546875" style="53" bestFit="1" customWidth="1"/>
    <col min="2" max="2" width="12.140625" style="53" customWidth="1"/>
    <col min="3" max="3" width="10.5703125" style="53" customWidth="1"/>
    <col min="4" max="4" width="8.7109375" style="53"/>
    <col min="5" max="6" width="30.140625" style="53" customWidth="1"/>
    <col min="7" max="7" width="39.85546875" style="53" customWidth="1"/>
    <col min="8" max="8" width="21.42578125" style="53" customWidth="1"/>
    <col min="9" max="9" width="29.85546875" style="53" customWidth="1"/>
    <col min="10" max="10" width="27.42578125" style="53" customWidth="1"/>
    <col min="11" max="11" width="20.5703125" style="53" bestFit="1" customWidth="1"/>
    <col min="12" max="12" width="25.42578125" style="53" customWidth="1"/>
    <col min="13" max="13" width="13.5703125" style="53" bestFit="1" customWidth="1"/>
    <col min="14" max="14" width="13.85546875" style="53" bestFit="1" customWidth="1"/>
    <col min="15" max="15" width="23.5703125" style="53" bestFit="1" customWidth="1"/>
    <col min="16" max="16" width="23.85546875" style="53" bestFit="1" customWidth="1"/>
    <col min="17" max="17" width="23.85546875" style="53" customWidth="1"/>
    <col min="18" max="18" width="8.7109375" style="53"/>
    <col min="19" max="19" width="15.85546875" style="53" bestFit="1" customWidth="1"/>
    <col min="20" max="20" width="62.5703125" style="53" bestFit="1" customWidth="1"/>
    <col min="21" max="21" width="61.140625" style="53" customWidth="1"/>
    <col min="22" max="22" width="34.85546875" style="53" customWidth="1"/>
    <col min="23" max="23" width="49.85546875" style="53" customWidth="1"/>
    <col min="24" max="24" width="24.85546875" style="53" customWidth="1"/>
    <col min="25" max="16384" width="8.7109375" style="53"/>
  </cols>
  <sheetData>
    <row r="1" spans="1:24" s="69" customFormat="1" ht="39" customHeight="1">
      <c r="A1" s="68" t="s">
        <v>54</v>
      </c>
      <c r="B1" s="68" t="s">
        <v>55</v>
      </c>
      <c r="C1" s="68" t="s">
        <v>56</v>
      </c>
      <c r="D1" s="68" t="s">
        <v>57</v>
      </c>
      <c r="E1" s="68" t="s">
        <v>58</v>
      </c>
      <c r="F1" s="68" t="s">
        <v>59</v>
      </c>
      <c r="G1" s="68" t="s">
        <v>60</v>
      </c>
      <c r="H1" s="68" t="s">
        <v>61</v>
      </c>
      <c r="I1" s="68" t="s">
        <v>62</v>
      </c>
      <c r="J1" s="68" t="s">
        <v>32</v>
      </c>
      <c r="K1" s="68" t="s">
        <v>63</v>
      </c>
      <c r="L1" s="68" t="s">
        <v>64</v>
      </c>
      <c r="M1" s="68" t="s">
        <v>65</v>
      </c>
      <c r="N1" s="68" t="s">
        <v>66</v>
      </c>
      <c r="O1" s="68" t="s">
        <v>67</v>
      </c>
      <c r="P1" s="68" t="s">
        <v>16</v>
      </c>
      <c r="Q1" s="68" t="s">
        <v>68</v>
      </c>
      <c r="R1" s="68" t="s">
        <v>69</v>
      </c>
      <c r="S1" s="68" t="s">
        <v>70</v>
      </c>
      <c r="T1" s="68" t="s">
        <v>71</v>
      </c>
      <c r="U1" s="68" t="s">
        <v>72</v>
      </c>
      <c r="V1" s="68" t="s">
        <v>73</v>
      </c>
      <c r="W1" s="68" t="s">
        <v>74</v>
      </c>
      <c r="X1" s="68" t="s">
        <v>75</v>
      </c>
    </row>
    <row r="2" spans="1:24" ht="28.5" customHeight="1">
      <c r="E2" s="61" t="s">
        <v>76</v>
      </c>
      <c r="F2" s="53" t="s">
        <v>77</v>
      </c>
      <c r="G2" s="53" t="s">
        <v>78</v>
      </c>
      <c r="H2" s="53" t="s">
        <v>79</v>
      </c>
      <c r="I2" s="53" t="s">
        <v>78</v>
      </c>
      <c r="J2" s="53" t="s">
        <v>80</v>
      </c>
      <c r="K2" s="53" t="s">
        <v>78</v>
      </c>
      <c r="L2" s="53" t="s">
        <v>81</v>
      </c>
      <c r="S2" s="53" t="s">
        <v>82</v>
      </c>
      <c r="T2" s="62" t="s">
        <v>83</v>
      </c>
      <c r="U2" s="63" t="s">
        <v>84</v>
      </c>
    </row>
    <row r="3" spans="1:24" ht="14.1">
      <c r="E3" s="61" t="s">
        <v>85</v>
      </c>
      <c r="F3" s="53" t="s">
        <v>86</v>
      </c>
      <c r="G3" s="53" t="s">
        <v>87</v>
      </c>
      <c r="H3" s="53" t="s">
        <v>88</v>
      </c>
      <c r="I3" s="53" t="s">
        <v>87</v>
      </c>
      <c r="J3" s="53" t="s">
        <v>89</v>
      </c>
      <c r="K3" s="53" t="s">
        <v>87</v>
      </c>
      <c r="L3" s="53" t="s">
        <v>90</v>
      </c>
      <c r="S3" s="53" t="s">
        <v>91</v>
      </c>
      <c r="T3" s="64" t="s">
        <v>92</v>
      </c>
      <c r="U3" s="63" t="s">
        <v>93</v>
      </c>
    </row>
    <row r="4" spans="1:24" ht="14.1">
      <c r="E4" s="61" t="s">
        <v>94</v>
      </c>
      <c r="F4" s="53" t="s">
        <v>95</v>
      </c>
      <c r="G4" s="53" t="s">
        <v>96</v>
      </c>
      <c r="H4" s="53" t="s">
        <v>97</v>
      </c>
      <c r="J4" s="53" t="s">
        <v>98</v>
      </c>
      <c r="K4" s="53" t="s">
        <v>99</v>
      </c>
      <c r="L4" s="53" t="s">
        <v>100</v>
      </c>
      <c r="S4" s="53" t="s">
        <v>101</v>
      </c>
      <c r="T4" s="65" t="s">
        <v>102</v>
      </c>
      <c r="U4" s="63" t="s">
        <v>103</v>
      </c>
    </row>
    <row r="5" spans="1:24" ht="14.45" customHeight="1">
      <c r="E5" s="61" t="s">
        <v>104</v>
      </c>
      <c r="F5" s="53" t="s">
        <v>105</v>
      </c>
      <c r="H5" s="53" t="s">
        <v>106</v>
      </c>
      <c r="J5" s="53" t="s">
        <v>107</v>
      </c>
      <c r="S5" s="53" t="s">
        <v>108</v>
      </c>
      <c r="U5" s="63" t="s">
        <v>109</v>
      </c>
    </row>
    <row r="6" spans="1:24" ht="14.45" customHeight="1">
      <c r="E6" s="61" t="s">
        <v>110</v>
      </c>
      <c r="F6" s="53" t="s">
        <v>99</v>
      </c>
      <c r="H6" s="53" t="s">
        <v>111</v>
      </c>
      <c r="J6" s="53" t="s">
        <v>112</v>
      </c>
      <c r="U6" s="63" t="s">
        <v>113</v>
      </c>
    </row>
    <row r="7" spans="1:24" ht="14.45" customHeight="1">
      <c r="E7" s="61" t="s">
        <v>114</v>
      </c>
      <c r="H7" s="53" t="s">
        <v>115</v>
      </c>
      <c r="J7" s="53" t="s">
        <v>116</v>
      </c>
      <c r="U7" s="63" t="s">
        <v>117</v>
      </c>
    </row>
    <row r="8" spans="1:24" ht="14.1">
      <c r="E8" s="61" t="s">
        <v>118</v>
      </c>
      <c r="U8" s="64" t="s">
        <v>103</v>
      </c>
    </row>
    <row r="9" spans="1:24" ht="14.45" customHeight="1">
      <c r="E9" s="61" t="s">
        <v>119</v>
      </c>
      <c r="U9" s="64" t="s">
        <v>109</v>
      </c>
    </row>
    <row r="10" spans="1:24" ht="14.45" customHeight="1">
      <c r="E10" s="61" t="s">
        <v>120</v>
      </c>
      <c r="U10" s="64" t="s">
        <v>121</v>
      </c>
    </row>
    <row r="11" spans="1:24" ht="14.45" customHeight="1">
      <c r="E11" s="61" t="s">
        <v>122</v>
      </c>
      <c r="U11" s="64" t="s">
        <v>123</v>
      </c>
    </row>
    <row r="12" spans="1:24" ht="14.45" customHeight="1">
      <c r="E12" s="61" t="s">
        <v>124</v>
      </c>
      <c r="U12" s="64" t="s">
        <v>125</v>
      </c>
    </row>
    <row r="13" spans="1:24" ht="14.45" customHeight="1">
      <c r="U13" s="64" t="s">
        <v>126</v>
      </c>
    </row>
    <row r="14" spans="1:24" ht="14.1">
      <c r="U14" s="64" t="s">
        <v>127</v>
      </c>
    </row>
    <row r="15" spans="1:24" ht="14.1">
      <c r="U15" s="64" t="s">
        <v>113</v>
      </c>
    </row>
    <row r="16" spans="1:24" ht="14.1">
      <c r="U16" s="64" t="s">
        <v>128</v>
      </c>
    </row>
    <row r="17" spans="21:21" ht="14.1">
      <c r="U17" s="64" t="s">
        <v>117</v>
      </c>
    </row>
    <row r="18" spans="21:21" ht="14.1">
      <c r="U18" s="65" t="s">
        <v>129</v>
      </c>
    </row>
    <row r="19" spans="21:21" ht="14.1"/>
    <row r="20" spans="21:21" ht="16.5" customHeight="1"/>
    <row r="21" spans="21:21" ht="29.45" customHeight="1"/>
    <row r="22" spans="21:21" ht="14.1"/>
    <row r="23" spans="21:21" ht="57.95" customHeight="1"/>
    <row r="24" spans="21:21" ht="43.5" customHeight="1">
      <c r="U24" s="66" t="s">
        <v>130</v>
      </c>
    </row>
    <row r="25" spans="21:21" ht="72.599999999999994" customHeight="1"/>
    <row r="26" spans="21:21" ht="14.1"/>
    <row r="27" spans="21:21" ht="72.599999999999994" customHeight="1"/>
    <row r="28" spans="21:21" ht="116.1" customHeight="1"/>
    <row r="29" spans="21:21" ht="87.6" customHeight="1"/>
    <row r="30" spans="21:21" ht="14.1"/>
    <row r="31" spans="21:21" ht="14.1"/>
    <row r="32" spans="21:21" ht="14.1"/>
    <row r="33" spans="6:6" ht="14.1"/>
    <row r="34" spans="6:6" ht="14.1">
      <c r="F34" s="67" t="s">
        <v>131</v>
      </c>
    </row>
    <row r="35" spans="6:6" ht="43.5" customHeight="1"/>
    <row r="36" spans="6:6" ht="29.45" customHeight="1"/>
    <row r="37" spans="6:6" ht="28.5" customHeight="1"/>
  </sheetData>
  <dataValidations count="1">
    <dataValidation allowBlank="1" showInputMessage="1" showErrorMessage="1" sqref="T1:U1" xr:uid="{082A41DC-DACD-4F1A-AACE-C45490223A1B}"/>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2BA1-4BA2-4CA4-90E9-FF394F4652B1}">
  <sheetPr codeName="Sheet5"/>
  <dimension ref="A1:AZ124"/>
  <sheetViews>
    <sheetView topLeftCell="A61" zoomScale="70" zoomScaleNormal="70" workbookViewId="0">
      <selection activeCell="B86" sqref="B86"/>
    </sheetView>
  </sheetViews>
  <sheetFormatPr defaultColWidth="8.7109375" defaultRowHeight="14.1"/>
  <cols>
    <col min="1" max="1" width="8.7109375" style="70"/>
    <col min="2" max="2" width="45.42578125" style="70" customWidth="1"/>
    <col min="3" max="3" width="53.85546875" style="77" bestFit="1" customWidth="1"/>
    <col min="4" max="4" width="35.140625" style="70" customWidth="1"/>
    <col min="5" max="5" width="55.140625" style="70" bestFit="1" customWidth="1"/>
    <col min="6" max="52" width="22.85546875" style="70" customWidth="1"/>
    <col min="53" max="16384" width="8.7109375" style="70"/>
  </cols>
  <sheetData>
    <row r="1" spans="2:8" ht="14.45" thickBot="1">
      <c r="B1" s="85" t="s">
        <v>132</v>
      </c>
      <c r="C1" s="85" t="s">
        <v>133</v>
      </c>
      <c r="D1" s="86" t="s">
        <v>134</v>
      </c>
      <c r="E1" s="86" t="s">
        <v>135</v>
      </c>
      <c r="F1" s="86"/>
    </row>
    <row r="2" spans="2:8" ht="70.5" thickBot="1">
      <c r="B2" s="71" t="s">
        <v>136</v>
      </c>
      <c r="C2" s="72" t="s">
        <v>137</v>
      </c>
      <c r="D2" s="70" t="s">
        <v>138</v>
      </c>
      <c r="E2" s="73" t="s">
        <v>139</v>
      </c>
      <c r="F2" s="70" t="str">
        <f>B2&amp;C2</f>
        <v xml:space="preserve">EmploymentTask </v>
      </c>
      <c r="G2" s="73"/>
      <c r="H2" s="73"/>
    </row>
    <row r="3" spans="2:8" ht="29.1" thickBot="1">
      <c r="B3" s="71" t="s">
        <v>136</v>
      </c>
      <c r="C3" s="72" t="s">
        <v>140</v>
      </c>
      <c r="D3" s="70" t="s">
        <v>138</v>
      </c>
      <c r="E3" s="73" t="s">
        <v>141</v>
      </c>
      <c r="F3" s="70" t="str">
        <f t="shared" ref="F3:F38" si="0">B3&amp;C3</f>
        <v>EmploymentOther employment</v>
      </c>
      <c r="G3" s="73"/>
      <c r="H3" s="73"/>
    </row>
    <row r="4" spans="2:8" ht="42.6" thickBot="1">
      <c r="B4" s="74" t="s">
        <v>142</v>
      </c>
      <c r="C4" s="75" t="s">
        <v>143</v>
      </c>
      <c r="D4" s="70" t="s">
        <v>144</v>
      </c>
      <c r="E4" s="73" t="s">
        <v>145</v>
      </c>
      <c r="F4" s="70" t="str">
        <f t="shared" si="0"/>
        <v xml:space="preserve">PurchaseTechnology </v>
      </c>
      <c r="G4" s="73"/>
      <c r="H4" s="73"/>
    </row>
    <row r="5" spans="2:8" ht="42.6" thickBot="1">
      <c r="B5" s="74" t="s">
        <v>142</v>
      </c>
      <c r="C5" s="75" t="s">
        <v>146</v>
      </c>
      <c r="D5" s="70" t="s">
        <v>144</v>
      </c>
      <c r="E5" s="73" t="s">
        <v>147</v>
      </c>
      <c r="F5" s="70" t="str">
        <f t="shared" si="0"/>
        <v>PurchaseFashion</v>
      </c>
      <c r="G5" s="73"/>
      <c r="H5" s="73"/>
    </row>
    <row r="6" spans="2:8" ht="42.6" thickBot="1">
      <c r="B6" s="74" t="s">
        <v>142</v>
      </c>
      <c r="C6" s="75" t="s">
        <v>148</v>
      </c>
      <c r="D6" s="70" t="s">
        <v>144</v>
      </c>
      <c r="E6" s="73" t="s">
        <v>149</v>
      </c>
      <c r="F6" s="70" t="str">
        <f t="shared" si="0"/>
        <v>PurchaseVehicle</v>
      </c>
      <c r="G6" s="73"/>
      <c r="H6" s="73"/>
    </row>
    <row r="7" spans="2:8" ht="56.45" thickBot="1">
      <c r="B7" s="74" t="s">
        <v>142</v>
      </c>
      <c r="C7" s="75" t="s">
        <v>150</v>
      </c>
      <c r="D7" s="70" t="s">
        <v>144</v>
      </c>
      <c r="E7" s="73" t="s">
        <v>151</v>
      </c>
      <c r="F7" s="70" t="str">
        <f t="shared" si="0"/>
        <v>PurchaseTravel</v>
      </c>
      <c r="G7" s="73"/>
      <c r="H7" s="73"/>
    </row>
    <row r="8" spans="2:8" ht="28.5" thickBot="1">
      <c r="B8" s="74" t="s">
        <v>142</v>
      </c>
      <c r="C8" s="75" t="s">
        <v>152</v>
      </c>
      <c r="D8" s="70" t="s">
        <v>144</v>
      </c>
      <c r="E8" s="73" t="s">
        <v>153</v>
      </c>
      <c r="F8" s="70" t="str">
        <f t="shared" si="0"/>
        <v>PurchasePets</v>
      </c>
      <c r="G8" s="73"/>
      <c r="H8" s="73"/>
    </row>
    <row r="9" spans="2:8" ht="84.6" thickBot="1">
      <c r="B9" s="74" t="s">
        <v>142</v>
      </c>
      <c r="C9" s="75" t="s">
        <v>154</v>
      </c>
      <c r="D9" s="70" t="s">
        <v>144</v>
      </c>
      <c r="E9" s="73" t="s">
        <v>155</v>
      </c>
      <c r="F9" s="70" t="str">
        <f t="shared" si="0"/>
        <v xml:space="preserve">PurchaseRogue trader </v>
      </c>
      <c r="G9" s="73"/>
      <c r="H9" s="73"/>
    </row>
    <row r="10" spans="2:8" ht="56.45" thickBot="1">
      <c r="B10" s="74" t="s">
        <v>142</v>
      </c>
      <c r="C10" s="75" t="s">
        <v>156</v>
      </c>
      <c r="D10" s="70" t="s">
        <v>144</v>
      </c>
      <c r="E10" s="73" t="s">
        <v>157</v>
      </c>
      <c r="F10" s="70" t="str">
        <f t="shared" si="0"/>
        <v>PurchaseRental accommodation</v>
      </c>
      <c r="G10" s="76"/>
      <c r="H10" s="73"/>
    </row>
    <row r="11" spans="2:8" ht="42.6" thickBot="1">
      <c r="B11" s="74" t="s">
        <v>142</v>
      </c>
      <c r="C11" s="75" t="s">
        <v>158</v>
      </c>
      <c r="D11" s="70" t="s">
        <v>144</v>
      </c>
      <c r="E11" s="73" t="s">
        <v>159</v>
      </c>
      <c r="F11" s="70" t="str">
        <f t="shared" si="0"/>
        <v>PurchaseVisa and work permits</v>
      </c>
      <c r="G11" s="73"/>
      <c r="H11" s="73"/>
    </row>
    <row r="12" spans="2:8" ht="56.45" thickBot="1">
      <c r="B12" s="74" t="s">
        <v>142</v>
      </c>
      <c r="C12" s="75" t="s">
        <v>160</v>
      </c>
      <c r="D12" s="70" t="s">
        <v>144</v>
      </c>
      <c r="E12" s="73" t="s">
        <v>161</v>
      </c>
      <c r="F12" s="70" t="str">
        <f t="shared" si="0"/>
        <v>PurchaseOther purchase</v>
      </c>
      <c r="G12" s="73"/>
      <c r="H12" s="73"/>
    </row>
    <row r="13" spans="2:8" ht="57" thickBot="1">
      <c r="B13" s="74" t="s">
        <v>162</v>
      </c>
      <c r="C13" s="75" t="s">
        <v>163</v>
      </c>
      <c r="D13" s="70" t="s">
        <v>164</v>
      </c>
      <c r="E13" s="73" t="s">
        <v>165</v>
      </c>
      <c r="F13" s="70" t="str">
        <f t="shared" si="0"/>
        <v>InvestmentCloned firm</v>
      </c>
      <c r="G13" s="73"/>
      <c r="H13" s="73"/>
    </row>
    <row r="14" spans="2:8" ht="84.6" thickBot="1">
      <c r="B14" s="74" t="s">
        <v>162</v>
      </c>
      <c r="C14" s="75" t="s">
        <v>166</v>
      </c>
      <c r="D14" s="70" t="s">
        <v>164</v>
      </c>
      <c r="E14" s="73" t="s">
        <v>167</v>
      </c>
      <c r="F14" s="70" t="str">
        <f t="shared" si="0"/>
        <v>InvestmentFake trading</v>
      </c>
      <c r="G14" s="73"/>
      <c r="H14" s="73"/>
    </row>
    <row r="15" spans="2:8" ht="28.5" thickBot="1">
      <c r="B15" s="74" t="s">
        <v>162</v>
      </c>
      <c r="C15" s="75" t="s">
        <v>168</v>
      </c>
      <c r="D15" s="70" t="s">
        <v>164</v>
      </c>
      <c r="E15" s="73" t="s">
        <v>169</v>
      </c>
      <c r="F15" s="70" t="str">
        <f t="shared" si="0"/>
        <v>InvestmentRomance-led</v>
      </c>
      <c r="G15" s="73"/>
      <c r="H15" s="73"/>
    </row>
    <row r="16" spans="2:8" ht="42.6" thickBot="1">
      <c r="B16" s="74" t="s">
        <v>162</v>
      </c>
      <c r="C16" s="75" t="s">
        <v>170</v>
      </c>
      <c r="D16" s="70" t="s">
        <v>164</v>
      </c>
      <c r="E16" s="73" t="s">
        <v>171</v>
      </c>
      <c r="F16" s="70" t="str">
        <f t="shared" si="0"/>
        <v>InvestmentPyramid scheme</v>
      </c>
      <c r="G16" s="73"/>
      <c r="H16" s="73"/>
    </row>
    <row r="17" spans="2:8" ht="56.45" thickBot="1">
      <c r="B17" s="74" t="s">
        <v>162</v>
      </c>
      <c r="C17" s="75" t="s">
        <v>172</v>
      </c>
      <c r="D17" s="70" t="s">
        <v>164</v>
      </c>
      <c r="E17" s="73" t="s">
        <v>173</v>
      </c>
      <c r="F17" s="70" t="str">
        <f t="shared" si="0"/>
        <v xml:space="preserve">InvestmentCommodities </v>
      </c>
      <c r="G17" s="73"/>
      <c r="H17" s="73"/>
    </row>
    <row r="18" spans="2:8" ht="42.6" thickBot="1">
      <c r="B18" s="74" t="s">
        <v>162</v>
      </c>
      <c r="C18" s="75" t="s">
        <v>174</v>
      </c>
      <c r="D18" s="70" t="s">
        <v>164</v>
      </c>
      <c r="E18" s="73" t="s">
        <v>175</v>
      </c>
      <c r="F18" s="70" t="str">
        <f t="shared" si="0"/>
        <v>InvestmentMini-bonds</v>
      </c>
      <c r="G18" s="73"/>
      <c r="H18" s="73"/>
    </row>
    <row r="19" spans="2:8" ht="56.45" thickBot="1">
      <c r="B19" s="74" t="s">
        <v>162</v>
      </c>
      <c r="C19" s="75" t="s">
        <v>176</v>
      </c>
      <c r="D19" s="70" t="s">
        <v>164</v>
      </c>
      <c r="E19" s="73" t="s">
        <v>177</v>
      </c>
      <c r="F19" s="70" t="str">
        <f t="shared" si="0"/>
        <v>InvestmentMoney flipping</v>
      </c>
      <c r="G19" s="73"/>
      <c r="H19" s="73"/>
    </row>
    <row r="20" spans="2:8" ht="42.6" thickBot="1">
      <c r="B20" s="74" t="s">
        <v>162</v>
      </c>
      <c r="C20" s="75" t="s">
        <v>178</v>
      </c>
      <c r="D20" s="70" t="s">
        <v>164</v>
      </c>
      <c r="E20" s="73" t="s">
        <v>179</v>
      </c>
      <c r="F20" s="70" t="str">
        <f t="shared" si="0"/>
        <v>InvestmentGambling-related</v>
      </c>
      <c r="G20" s="73"/>
      <c r="H20" s="73"/>
    </row>
    <row r="21" spans="2:8" ht="28.5" thickBot="1">
      <c r="B21" s="74" t="s">
        <v>162</v>
      </c>
      <c r="C21" s="75" t="s">
        <v>180</v>
      </c>
      <c r="D21" s="70" t="s">
        <v>164</v>
      </c>
      <c r="E21" s="73" t="s">
        <v>181</v>
      </c>
      <c r="F21" s="70" t="str">
        <f t="shared" si="0"/>
        <v>InvestmentOther investment</v>
      </c>
      <c r="G21" s="73"/>
      <c r="H21" s="73"/>
    </row>
    <row r="22" spans="2:8" ht="70.5" thickBot="1">
      <c r="B22" s="74" t="s">
        <v>182</v>
      </c>
      <c r="C22" s="75" t="s">
        <v>183</v>
      </c>
      <c r="D22" s="70" t="s">
        <v>184</v>
      </c>
      <c r="E22" s="73" t="s">
        <v>185</v>
      </c>
      <c r="F22" s="70" t="str">
        <f t="shared" si="0"/>
        <v>ImpersonationPayment Service Provider</v>
      </c>
      <c r="G22" s="73"/>
      <c r="H22" s="73"/>
    </row>
    <row r="23" spans="2:8" ht="56.45" thickBot="1">
      <c r="B23" s="74" t="s">
        <v>182</v>
      </c>
      <c r="C23" s="75" t="s">
        <v>186</v>
      </c>
      <c r="D23" s="70" t="s">
        <v>184</v>
      </c>
      <c r="E23" s="73" t="s">
        <v>187</v>
      </c>
      <c r="F23" s="70" t="str">
        <f t="shared" si="0"/>
        <v>ImpersonationLaw enforcement</v>
      </c>
      <c r="G23" s="73"/>
      <c r="H23" s="73"/>
    </row>
    <row r="24" spans="2:8" ht="42.6" thickBot="1">
      <c r="B24" s="74" t="s">
        <v>182</v>
      </c>
      <c r="C24" s="75" t="s">
        <v>188</v>
      </c>
      <c r="D24" s="70" t="s">
        <v>184</v>
      </c>
      <c r="E24" s="73" t="s">
        <v>189</v>
      </c>
      <c r="F24" s="70" t="str">
        <f t="shared" si="0"/>
        <v>ImpersonationCEO or employer</v>
      </c>
      <c r="G24" s="73"/>
      <c r="H24" s="73"/>
    </row>
    <row r="25" spans="2:8" ht="70.5" thickBot="1">
      <c r="B25" s="74" t="s">
        <v>182</v>
      </c>
      <c r="C25" s="75" t="s">
        <v>190</v>
      </c>
      <c r="D25" s="70" t="s">
        <v>184</v>
      </c>
      <c r="E25" s="73" t="s">
        <v>191</v>
      </c>
      <c r="F25" s="70" t="str">
        <f t="shared" si="0"/>
        <v>ImpersonationTrusted or known company</v>
      </c>
      <c r="G25" s="73"/>
      <c r="H25" s="73"/>
    </row>
    <row r="26" spans="2:8" ht="70.5" thickBot="1">
      <c r="B26" s="74" t="s">
        <v>182</v>
      </c>
      <c r="C26" s="75" t="s">
        <v>192</v>
      </c>
      <c r="D26" s="70" t="s">
        <v>184</v>
      </c>
      <c r="E26" s="73" t="s">
        <v>193</v>
      </c>
      <c r="F26" s="70" t="str">
        <f t="shared" si="0"/>
        <v>ImpersonationRegulator</v>
      </c>
      <c r="G26" s="73"/>
      <c r="H26" s="73"/>
    </row>
    <row r="27" spans="2:8" ht="70.5" thickBot="1">
      <c r="B27" s="74" t="s">
        <v>182</v>
      </c>
      <c r="C27" s="75" t="s">
        <v>194</v>
      </c>
      <c r="D27" s="70" t="s">
        <v>184</v>
      </c>
      <c r="E27" s="73" t="s">
        <v>195</v>
      </c>
      <c r="F27" s="70" t="str">
        <f t="shared" si="0"/>
        <v>ImpersonationGovernment body</v>
      </c>
      <c r="G27" s="73"/>
      <c r="H27" s="73"/>
    </row>
    <row r="28" spans="2:8" ht="112.5" thickBot="1">
      <c r="B28" s="74" t="s">
        <v>182</v>
      </c>
      <c r="C28" s="75" t="s">
        <v>196</v>
      </c>
      <c r="D28" s="70" t="s">
        <v>184</v>
      </c>
      <c r="E28" s="73" t="s">
        <v>197</v>
      </c>
      <c r="F28" s="70" t="str">
        <f t="shared" si="0"/>
        <v>ImpersonationFriends or family</v>
      </c>
      <c r="G28" s="73"/>
      <c r="H28" s="73"/>
    </row>
    <row r="29" spans="2:8" ht="84.6" thickBot="1">
      <c r="B29" s="74" t="s">
        <v>182</v>
      </c>
      <c r="C29" s="72" t="s">
        <v>198</v>
      </c>
      <c r="D29" s="70" t="s">
        <v>184</v>
      </c>
      <c r="E29" s="73" t="s">
        <v>199</v>
      </c>
      <c r="F29" s="70" t="str">
        <f t="shared" si="0"/>
        <v>ImpersonationOther impersonation</v>
      </c>
      <c r="G29" s="73"/>
      <c r="H29" s="73"/>
    </row>
    <row r="30" spans="2:8" ht="112.5" thickBot="1">
      <c r="B30" s="74" t="s">
        <v>200</v>
      </c>
      <c r="C30" s="75" t="s">
        <v>201</v>
      </c>
      <c r="D30" s="70" t="s">
        <v>202</v>
      </c>
      <c r="E30" s="76" t="s">
        <v>203</v>
      </c>
      <c r="F30" s="70" t="str">
        <f t="shared" si="0"/>
        <v>RomanceCelebrity or public figure</v>
      </c>
      <c r="G30" s="73"/>
      <c r="H30" s="76"/>
    </row>
    <row r="31" spans="2:8" ht="140.44999999999999" thickBot="1">
      <c r="B31" s="74" t="s">
        <v>200</v>
      </c>
      <c r="C31" s="75" t="s">
        <v>204</v>
      </c>
      <c r="D31" s="70" t="s">
        <v>202</v>
      </c>
      <c r="E31" s="76" t="s">
        <v>205</v>
      </c>
      <c r="F31" s="70" t="str">
        <f t="shared" si="0"/>
        <v>RomanceNot a celebrity or public figure</v>
      </c>
      <c r="G31" s="73"/>
      <c r="H31" s="76"/>
    </row>
    <row r="32" spans="2:8" ht="70.5" thickBot="1">
      <c r="B32" s="74" t="s">
        <v>200</v>
      </c>
      <c r="C32" s="72" t="s">
        <v>206</v>
      </c>
      <c r="D32" s="70" t="s">
        <v>202</v>
      </c>
      <c r="E32" s="76" t="s">
        <v>207</v>
      </c>
      <c r="F32" s="70" t="str">
        <f t="shared" si="0"/>
        <v>RomanceOther romance</v>
      </c>
      <c r="G32" s="73"/>
      <c r="H32" s="76"/>
    </row>
    <row r="33" spans="2:8" ht="84.6" thickBot="1">
      <c r="B33" s="74" t="s">
        <v>208</v>
      </c>
      <c r="C33" s="77" t="s">
        <v>209</v>
      </c>
      <c r="D33" s="70" t="s">
        <v>210</v>
      </c>
      <c r="E33" s="73" t="s">
        <v>211</v>
      </c>
      <c r="F33" s="70" t="str">
        <f t="shared" si="0"/>
        <v>Advanced feeWindfall</v>
      </c>
      <c r="G33" s="73"/>
      <c r="H33" s="73"/>
    </row>
    <row r="34" spans="2:8" ht="56.45" thickBot="1">
      <c r="B34" s="74" t="s">
        <v>208</v>
      </c>
      <c r="C34" s="75" t="s">
        <v>212</v>
      </c>
      <c r="D34" s="70" t="s">
        <v>210</v>
      </c>
      <c r="E34" s="73" t="s">
        <v>213</v>
      </c>
      <c r="F34" s="70" t="str">
        <f t="shared" si="0"/>
        <v>Advanced feeRecovery</v>
      </c>
      <c r="G34" s="73"/>
      <c r="H34" s="73"/>
    </row>
    <row r="35" spans="2:8" ht="42.6" thickBot="1">
      <c r="B35" s="74" t="s">
        <v>208</v>
      </c>
      <c r="C35" s="75" t="s">
        <v>214</v>
      </c>
      <c r="D35" s="70" t="s">
        <v>210</v>
      </c>
      <c r="E35" s="73" t="s">
        <v>215</v>
      </c>
      <c r="F35" s="70" t="str">
        <f t="shared" si="0"/>
        <v>Advanced feeLoan fees</v>
      </c>
      <c r="G35" s="73"/>
      <c r="H35" s="73"/>
    </row>
    <row r="36" spans="2:8" ht="28.5" thickBot="1">
      <c r="B36" s="74" t="s">
        <v>208</v>
      </c>
      <c r="C36" s="72" t="s">
        <v>216</v>
      </c>
      <c r="D36" s="70" t="s">
        <v>210</v>
      </c>
      <c r="E36" s="73" t="s">
        <v>217</v>
      </c>
      <c r="F36" s="70" t="str">
        <f t="shared" si="0"/>
        <v>Advanced feeOther advanced fees</v>
      </c>
      <c r="G36" s="73"/>
      <c r="H36" s="73"/>
    </row>
    <row r="37" spans="2:8" ht="56.45" thickBot="1">
      <c r="B37" s="74" t="s">
        <v>218</v>
      </c>
      <c r="C37" s="75" t="s">
        <v>219</v>
      </c>
      <c r="D37" s="70" t="s">
        <v>220</v>
      </c>
      <c r="E37" s="73" t="s">
        <v>221</v>
      </c>
      <c r="F37" s="70" t="str">
        <f t="shared" si="0"/>
        <v xml:space="preserve">Invoice and mandateProperty purchase </v>
      </c>
      <c r="G37" s="73"/>
      <c r="H37" s="73"/>
    </row>
    <row r="38" spans="2:8" ht="27.95">
      <c r="B38" s="74" t="s">
        <v>218</v>
      </c>
      <c r="C38" s="75" t="s">
        <v>222</v>
      </c>
      <c r="D38" s="70" t="s">
        <v>220</v>
      </c>
      <c r="E38" s="73" t="s">
        <v>223</v>
      </c>
      <c r="F38" s="70" t="str">
        <f t="shared" si="0"/>
        <v>Invoice and mandateOther invoice</v>
      </c>
      <c r="G38" s="73"/>
      <c r="H38" s="73"/>
    </row>
    <row r="41" spans="2:8">
      <c r="E41" s="78" t="s">
        <v>224</v>
      </c>
    </row>
    <row r="42" spans="2:8">
      <c r="E42" s="70" t="s">
        <v>225</v>
      </c>
    </row>
    <row r="43" spans="2:8">
      <c r="E43" s="70" t="s">
        <v>226</v>
      </c>
    </row>
    <row r="45" spans="2:8">
      <c r="C45" s="79" t="s">
        <v>227</v>
      </c>
    </row>
    <row r="46" spans="2:8" ht="15.6" customHeight="1">
      <c r="B46" s="70" t="str" cm="1">
        <f t="array" ref="B46:B52">_xlfn.UNIQUE(B2:B38)</f>
        <v>Employment</v>
      </c>
      <c r="C46" s="77" t="e" cm="1" vm="1">
        <f t="array" ref="C46">_xlfn.UNIQUE(_xlfn._xlws.FILTER('HIDE - Formulas'!C2:C38,'HIDE - Formulas'!B2:B38='Claim overview'!C10))</f>
        <v>#VALUE!</v>
      </c>
    </row>
    <row r="47" spans="2:8">
      <c r="B47" s="70" t="str">
        <v>Purchase</v>
      </c>
    </row>
    <row r="48" spans="2:8">
      <c r="B48" s="70" t="str">
        <v>Investment</v>
      </c>
    </row>
    <row r="49" spans="2:2">
      <c r="B49" s="70" t="str">
        <v>Impersonation</v>
      </c>
    </row>
    <row r="50" spans="2:2">
      <c r="B50" s="70" t="str">
        <v>Romance</v>
      </c>
    </row>
    <row r="51" spans="2:2">
      <c r="B51" s="70" t="str">
        <v>Advanced fee</v>
      </c>
    </row>
    <row r="52" spans="2:2">
      <c r="B52" s="70" t="str">
        <v>Invoice and mandate</v>
      </c>
    </row>
    <row r="62" spans="2:2">
      <c r="B62" s="78" t="s">
        <v>228</v>
      </c>
    </row>
    <row r="63" spans="2:2">
      <c r="B63" s="70" t="str">
        <f>'Claim overview'!C10&amp; " - " &amp;'Claim overview'!C12</f>
        <v xml:space="preserve"> - </v>
      </c>
    </row>
    <row r="66" spans="1:3">
      <c r="B66" s="80" t="s">
        <v>229</v>
      </c>
      <c r="C66" s="80" t="s">
        <v>84</v>
      </c>
    </row>
    <row r="67" spans="1:3">
      <c r="B67" s="80" t="s">
        <v>229</v>
      </c>
      <c r="C67" s="80" t="s">
        <v>93</v>
      </c>
    </row>
    <row r="68" spans="1:3">
      <c r="B68" s="80" t="s">
        <v>229</v>
      </c>
      <c r="C68" s="80" t="s">
        <v>103</v>
      </c>
    </row>
    <row r="69" spans="1:3">
      <c r="B69" s="80" t="s">
        <v>229</v>
      </c>
      <c r="C69" s="80" t="s">
        <v>109</v>
      </c>
    </row>
    <row r="70" spans="1:3">
      <c r="B70" s="80" t="s">
        <v>229</v>
      </c>
      <c r="C70" s="80" t="s">
        <v>113</v>
      </c>
    </row>
    <row r="71" spans="1:3">
      <c r="B71" s="80" t="s">
        <v>229</v>
      </c>
      <c r="C71" s="80" t="s">
        <v>117</v>
      </c>
    </row>
    <row r="72" spans="1:3">
      <c r="B72" s="80" t="s">
        <v>229</v>
      </c>
      <c r="C72" s="80" t="s">
        <v>230</v>
      </c>
    </row>
    <row r="73" spans="1:3">
      <c r="B73" s="81" t="s">
        <v>231</v>
      </c>
      <c r="C73" s="81" t="s">
        <v>103</v>
      </c>
    </row>
    <row r="74" spans="1:3">
      <c r="A74" s="82"/>
      <c r="B74" s="81" t="s">
        <v>231</v>
      </c>
      <c r="C74" s="81" t="s">
        <v>109</v>
      </c>
    </row>
    <row r="75" spans="1:3">
      <c r="A75" s="82"/>
      <c r="B75" s="81" t="s">
        <v>231</v>
      </c>
      <c r="C75" s="81" t="s">
        <v>121</v>
      </c>
    </row>
    <row r="76" spans="1:3">
      <c r="A76" s="82"/>
      <c r="B76" s="81" t="s">
        <v>231</v>
      </c>
      <c r="C76" s="81" t="s">
        <v>123</v>
      </c>
    </row>
    <row r="77" spans="1:3">
      <c r="A77" s="82"/>
      <c r="B77" s="81" t="s">
        <v>231</v>
      </c>
      <c r="C77" s="81" t="s">
        <v>125</v>
      </c>
    </row>
    <row r="78" spans="1:3">
      <c r="A78" s="82"/>
      <c r="B78" s="81" t="s">
        <v>231</v>
      </c>
      <c r="C78" s="81" t="s">
        <v>126</v>
      </c>
    </row>
    <row r="79" spans="1:3">
      <c r="A79" s="82"/>
      <c r="B79" s="81" t="s">
        <v>231</v>
      </c>
      <c r="C79" s="81" t="s">
        <v>127</v>
      </c>
    </row>
    <row r="80" spans="1:3">
      <c r="A80" s="82"/>
      <c r="B80" s="81" t="s">
        <v>231</v>
      </c>
      <c r="C80" s="81" t="s">
        <v>113</v>
      </c>
    </row>
    <row r="81" spans="1:52">
      <c r="A81" s="82"/>
      <c r="B81" s="81" t="s">
        <v>231</v>
      </c>
      <c r="C81" s="81" t="s">
        <v>128</v>
      </c>
    </row>
    <row r="82" spans="1:52">
      <c r="A82" s="82"/>
      <c r="B82" s="81" t="s">
        <v>231</v>
      </c>
      <c r="C82" s="81" t="s">
        <v>117</v>
      </c>
    </row>
    <row r="83" spans="1:52">
      <c r="A83" s="82"/>
      <c r="B83" s="81" t="s">
        <v>231</v>
      </c>
      <c r="C83" s="81" t="s">
        <v>230</v>
      </c>
    </row>
    <row r="84" spans="1:52">
      <c r="A84" s="82"/>
      <c r="B84" s="83" t="s">
        <v>102</v>
      </c>
      <c r="C84" s="83" t="s">
        <v>129</v>
      </c>
    </row>
    <row r="85" spans="1:52">
      <c r="A85" s="82"/>
      <c r="B85" s="82"/>
      <c r="C85" s="82"/>
    </row>
    <row r="86" spans="1:52">
      <c r="A86" s="82"/>
      <c r="B86" s="82"/>
      <c r="C86" s="82"/>
    </row>
    <row r="87" spans="1:52">
      <c r="A87" s="82"/>
      <c r="B87" s="82"/>
      <c r="C87" s="82"/>
    </row>
    <row r="88" spans="1:52">
      <c r="A88" s="82"/>
      <c r="B88" s="84" t="s">
        <v>232</v>
      </c>
      <c r="C88" s="84" t="s">
        <v>233</v>
      </c>
      <c r="D88" s="84" t="s">
        <v>234</v>
      </c>
      <c r="E88" s="84" t="s">
        <v>235</v>
      </c>
      <c r="F88" s="84" t="s">
        <v>236</v>
      </c>
      <c r="G88" s="84"/>
      <c r="H88" s="84"/>
      <c r="I88" s="84" t="s">
        <v>237</v>
      </c>
      <c r="J88" s="84" t="s">
        <v>238</v>
      </c>
      <c r="K88" s="84" t="s">
        <v>239</v>
      </c>
      <c r="L88" s="84" t="s">
        <v>240</v>
      </c>
      <c r="M88" s="84" t="s">
        <v>241</v>
      </c>
      <c r="N88" s="84" t="s">
        <v>242</v>
      </c>
      <c r="O88" s="84" t="s">
        <v>243</v>
      </c>
      <c r="P88" s="84" t="s">
        <v>244</v>
      </c>
      <c r="Q88" s="84" t="s">
        <v>245</v>
      </c>
      <c r="R88" s="84" t="s">
        <v>246</v>
      </c>
      <c r="S88" s="84" t="s">
        <v>247</v>
      </c>
      <c r="T88" s="84" t="s">
        <v>248</v>
      </c>
      <c r="U88" s="84" t="s">
        <v>249</v>
      </c>
      <c r="V88" s="84" t="s">
        <v>250</v>
      </c>
      <c r="W88" s="84" t="s">
        <v>251</v>
      </c>
      <c r="X88" s="84" t="s">
        <v>252</v>
      </c>
      <c r="Y88" s="84" t="s">
        <v>253</v>
      </c>
      <c r="Z88" s="84" t="s">
        <v>254</v>
      </c>
      <c r="AA88" s="84" t="s">
        <v>255</v>
      </c>
      <c r="AB88" s="84" t="s">
        <v>256</v>
      </c>
      <c r="AC88" s="84" t="s">
        <v>257</v>
      </c>
      <c r="AD88" s="84" t="s">
        <v>258</v>
      </c>
      <c r="AE88" s="84" t="s">
        <v>259</v>
      </c>
      <c r="AF88" s="84" t="s">
        <v>260</v>
      </c>
      <c r="AG88" s="84" t="s">
        <v>261</v>
      </c>
      <c r="AH88" s="84" t="s">
        <v>262</v>
      </c>
      <c r="AI88" s="84" t="s">
        <v>263</v>
      </c>
      <c r="AJ88" s="84" t="s">
        <v>264</v>
      </c>
      <c r="AK88" s="84" t="s">
        <v>265</v>
      </c>
      <c r="AL88" s="84" t="s">
        <v>266</v>
      </c>
      <c r="AM88" s="84" t="s">
        <v>267</v>
      </c>
      <c r="AN88" s="84" t="s">
        <v>268</v>
      </c>
      <c r="AO88" s="84" t="s">
        <v>269</v>
      </c>
      <c r="AP88" s="84" t="s">
        <v>270</v>
      </c>
      <c r="AQ88" s="84" t="s">
        <v>271</v>
      </c>
      <c r="AR88" s="84" t="s">
        <v>272</v>
      </c>
      <c r="AS88" s="84" t="s">
        <v>273</v>
      </c>
      <c r="AT88" s="84" t="s">
        <v>274</v>
      </c>
      <c r="AU88" s="84" t="s">
        <v>275</v>
      </c>
      <c r="AV88" s="84" t="s">
        <v>276</v>
      </c>
      <c r="AW88" s="84" t="s">
        <v>277</v>
      </c>
      <c r="AX88" s="84" t="s">
        <v>278</v>
      </c>
      <c r="AY88" s="84" t="s">
        <v>279</v>
      </c>
      <c r="AZ88" s="84" t="s">
        <v>280</v>
      </c>
    </row>
    <row r="89" spans="1:52">
      <c r="A89" s="82"/>
      <c r="B89" s="82" t="str" cm="1">
        <f t="array" ref="B89:B91">_xlfn.UNIQUE(B66:B84)</f>
        <v>CRM</v>
      </c>
      <c r="C89" s="82" t="e" cm="1" vm="1">
        <f t="array" ref="C89">_xlfn.UNIQUE(_xlfn._xlws.FILTER('HIDE - Formulas'!$C$66:$C$84,'HIDE - Formulas'!$B$66:$B$84='Payment breakdown'!P2))</f>
        <v>#VALUE!</v>
      </c>
      <c r="D89" s="82" t="e" cm="1" vm="1">
        <f t="array" ref="D89">_xlfn.UNIQUE(_xlfn._xlws.FILTER('HIDE - Formulas'!$C$66:$C$84,'HIDE - Formulas'!$B$66:$B$84='Payment breakdown'!P3))</f>
        <v>#VALUE!</v>
      </c>
      <c r="E89" s="82" t="e" cm="1" vm="1">
        <f t="array" ref="E89">_xlfn.UNIQUE(_xlfn._xlws.FILTER('HIDE - Formulas'!$C$66:$C$84,'HIDE - Formulas'!$B$66:$B$84='Payment breakdown'!P4))</f>
        <v>#VALUE!</v>
      </c>
      <c r="F89" s="82" t="e" cm="1" vm="1">
        <f t="array" ref="F89">_xlfn.UNIQUE(_xlfn._xlws.FILTER('HIDE - Formulas'!$C$66:$C$84,'HIDE - Formulas'!$B$66:$B$84='Payment breakdown'!P5))</f>
        <v>#VALUE!</v>
      </c>
      <c r="G89" s="82"/>
      <c r="H89" s="82"/>
      <c r="I89" s="82" t="e" cm="1" vm="1">
        <f t="array" ref="I89">_xlfn.UNIQUE(_xlfn._xlws.FILTER('HIDE - Formulas'!$C$66:$C$84,'HIDE - Formulas'!$B$66:$B$84='Payment breakdown'!P8))</f>
        <v>#VALUE!</v>
      </c>
      <c r="J89" s="82" t="e" cm="1" vm="1">
        <f t="array" ref="J89">_xlfn.UNIQUE(_xlfn._xlws.FILTER('HIDE - Formulas'!$C$66:$C$84,'HIDE - Formulas'!$B$66:$B$84='Payment breakdown'!P9))</f>
        <v>#VALUE!</v>
      </c>
      <c r="K89" s="82" t="e" cm="1" vm="1">
        <f t="array" ref="K89">_xlfn.UNIQUE(_xlfn._xlws.FILTER('HIDE - Formulas'!$C$66:$C$84,'HIDE - Formulas'!$B$66:$B$84='Payment breakdown'!P10))</f>
        <v>#VALUE!</v>
      </c>
      <c r="L89" s="82" t="e" cm="1" vm="1">
        <f t="array" ref="L89">_xlfn.UNIQUE(_xlfn._xlws.FILTER('HIDE - Formulas'!$C$66:$C$84,'HIDE - Formulas'!$B$66:$B$84='Payment breakdown'!P11))</f>
        <v>#VALUE!</v>
      </c>
      <c r="M89" s="82" t="e" cm="1" vm="1">
        <f t="array" ref="M89">_xlfn.UNIQUE(_xlfn._xlws.FILTER('HIDE - Formulas'!$C$66:$C$84,'HIDE - Formulas'!$B$66:$B$84='Payment breakdown'!P12))</f>
        <v>#VALUE!</v>
      </c>
      <c r="N89" s="82" t="e" cm="1" vm="1">
        <f t="array" ref="N89">_xlfn.UNIQUE(_xlfn._xlws.FILTER('HIDE - Formulas'!$C$66:$C$84,'HIDE - Formulas'!$B$66:$B$84='Payment breakdown'!P13))</f>
        <v>#VALUE!</v>
      </c>
      <c r="O89" s="82" t="e" cm="1" vm="1">
        <f t="array" ref="O89">_xlfn.UNIQUE(_xlfn._xlws.FILTER('HIDE - Formulas'!$C$66:$C$84,'HIDE - Formulas'!$B$66:$B$84='Payment breakdown'!P14))</f>
        <v>#VALUE!</v>
      </c>
      <c r="P89" s="82" t="e" cm="1" vm="1">
        <f t="array" ref="P89">_xlfn.UNIQUE(_xlfn._xlws.FILTER('HIDE - Formulas'!$C$66:$C$84,'HIDE - Formulas'!$B$66:$B$84='Payment breakdown'!P15))</f>
        <v>#VALUE!</v>
      </c>
      <c r="Q89" s="82" t="e" cm="1" vm="1">
        <f t="array" ref="Q89">_xlfn.UNIQUE(_xlfn._xlws.FILTER('HIDE - Formulas'!$C$66:$C$84,'HIDE - Formulas'!$B$66:$B$84='Payment breakdown'!P16))</f>
        <v>#VALUE!</v>
      </c>
      <c r="R89" s="82" t="e" cm="1">
        <f t="array" ref="R89">_xlfn.UNIQUE(_xlfn._xlws.FILTER('HIDE - Formulas'!$C$66:$C$84,'HIDE - Formulas'!$B$66:$B$84='Payment breakdown'!#REF!))</f>
        <v>#REF!</v>
      </c>
      <c r="S89" s="82" t="e" cm="1">
        <f t="array" ref="S89">_xlfn.UNIQUE(_xlfn._xlws.FILTER('HIDE - Formulas'!$C$66:$C$84,'HIDE - Formulas'!$B$66:$B$84='Payment breakdown'!#REF!))</f>
        <v>#REF!</v>
      </c>
      <c r="T89" s="82" t="e" cm="1">
        <f t="array" ref="T89">_xlfn.UNIQUE(_xlfn._xlws.FILTER('HIDE - Formulas'!$C$66:$C$84,'HIDE - Formulas'!$B$66:$B$84='Payment breakdown'!#REF!))</f>
        <v>#REF!</v>
      </c>
      <c r="U89" s="82" t="e" cm="1">
        <f t="array" ref="U89">_xlfn.UNIQUE(_xlfn._xlws.FILTER('HIDE - Formulas'!$C$66:$C$84,'HIDE - Formulas'!$B$66:$B$84='Payment breakdown'!#REF!))</f>
        <v>#REF!</v>
      </c>
      <c r="V89" s="82" t="e" cm="1">
        <f t="array" ref="V89">_xlfn.UNIQUE(_xlfn._xlws.FILTER('HIDE - Formulas'!$C$66:$C$84,'HIDE - Formulas'!$B$66:$B$84='Payment breakdown'!#REF!))</f>
        <v>#REF!</v>
      </c>
      <c r="W89" s="82" t="e" cm="1">
        <f t="array" ref="W89">_xlfn.UNIQUE(_xlfn._xlws.FILTER('HIDE - Formulas'!$C$66:$C$84,'HIDE - Formulas'!$B$66:$B$84='Payment breakdown'!#REF!))</f>
        <v>#REF!</v>
      </c>
      <c r="X89" s="82" t="e" cm="1">
        <f t="array" ref="X89">_xlfn.UNIQUE(_xlfn._xlws.FILTER('HIDE - Formulas'!$C$66:$C$84,'HIDE - Formulas'!$B$66:$B$84='Payment breakdown'!#REF!))</f>
        <v>#REF!</v>
      </c>
      <c r="Y89" s="82" t="e" cm="1">
        <f t="array" ref="Y89">_xlfn.UNIQUE(_xlfn._xlws.FILTER('HIDE - Formulas'!$C$66:$C$84,'HIDE - Formulas'!$B$66:$B$84='Payment breakdown'!#REF!))</f>
        <v>#REF!</v>
      </c>
      <c r="Z89" s="82" t="e" cm="1">
        <f t="array" ref="Z89">_xlfn.UNIQUE(_xlfn._xlws.FILTER('HIDE - Formulas'!$C$66:$C$84,'HIDE - Formulas'!$B$66:$B$84='Payment breakdown'!#REF!))</f>
        <v>#REF!</v>
      </c>
      <c r="AA89" s="82" t="e" cm="1">
        <f t="array" ref="AA89">_xlfn.UNIQUE(_xlfn._xlws.FILTER('HIDE - Formulas'!$C$66:$C$84,'HIDE - Formulas'!$B$66:$B$84='Payment breakdown'!#REF!))</f>
        <v>#REF!</v>
      </c>
      <c r="AB89" s="82" t="e" cm="1">
        <f t="array" ref="AB89">_xlfn.UNIQUE(_xlfn._xlws.FILTER('HIDE - Formulas'!$C$66:$C$84,'HIDE - Formulas'!$B$66:$B$84='Payment breakdown'!#REF!))</f>
        <v>#REF!</v>
      </c>
      <c r="AC89" s="82" t="e" cm="1">
        <f t="array" ref="AC89">_xlfn.UNIQUE(_xlfn._xlws.FILTER('HIDE - Formulas'!$C$66:$C$84,'HIDE - Formulas'!$B$66:$B$84='Payment breakdown'!#REF!))</f>
        <v>#REF!</v>
      </c>
      <c r="AD89" s="82" t="e" cm="1">
        <f t="array" ref="AD89">_xlfn.UNIQUE(_xlfn._xlws.FILTER('HIDE - Formulas'!$C$66:$C$84,'HIDE - Formulas'!$B$66:$B$84='Payment breakdown'!#REF!))</f>
        <v>#REF!</v>
      </c>
      <c r="AE89" s="82" t="e" cm="1">
        <f t="array" ref="AE89">_xlfn.UNIQUE(_xlfn._xlws.FILTER('HIDE - Formulas'!$C$66:$C$84,'HIDE - Formulas'!$B$66:$B$84='Payment breakdown'!#REF!))</f>
        <v>#REF!</v>
      </c>
      <c r="AF89" s="82" t="e" cm="1">
        <f t="array" ref="AF89">_xlfn.UNIQUE(_xlfn._xlws.FILTER('HIDE - Formulas'!$C$66:$C$84,'HIDE - Formulas'!$B$66:$B$84='Payment breakdown'!#REF!))</f>
        <v>#REF!</v>
      </c>
      <c r="AG89" s="82" t="e" cm="1">
        <f t="array" ref="AG89">_xlfn.UNIQUE(_xlfn._xlws.FILTER('HIDE - Formulas'!$C$66:$C$84,'HIDE - Formulas'!$B$66:$B$84='Payment breakdown'!#REF!))</f>
        <v>#REF!</v>
      </c>
      <c r="AH89" s="82" t="e" cm="1">
        <f t="array" ref="AH89">_xlfn.UNIQUE(_xlfn._xlws.FILTER('HIDE - Formulas'!$C$66:$C$84,'HIDE - Formulas'!$B$66:$B$84='Payment breakdown'!#REF!))</f>
        <v>#REF!</v>
      </c>
      <c r="AI89" s="82" t="e" cm="1">
        <f t="array" ref="AI89">_xlfn.UNIQUE(_xlfn._xlws.FILTER('HIDE - Formulas'!$C$66:$C$84,'HIDE - Formulas'!$B$66:$B$84='Payment breakdown'!#REF!))</f>
        <v>#REF!</v>
      </c>
      <c r="AJ89" s="82" t="e" cm="1">
        <f t="array" ref="AJ89">_xlfn.UNIQUE(_xlfn._xlws.FILTER('HIDE - Formulas'!$C$66:$C$84,'HIDE - Formulas'!$B$66:$B$84='Payment breakdown'!#REF!))</f>
        <v>#REF!</v>
      </c>
      <c r="AK89" s="82" t="e" cm="1">
        <f t="array" ref="AK89">_xlfn.UNIQUE(_xlfn._xlws.FILTER('HIDE - Formulas'!$C$66:$C$84,'HIDE - Formulas'!$B$66:$B$84='Payment breakdown'!#REF!))</f>
        <v>#REF!</v>
      </c>
      <c r="AL89" s="82" t="e" cm="1">
        <f t="array" ref="AL89">_xlfn.UNIQUE(_xlfn._xlws.FILTER('HIDE - Formulas'!$C$66:$C$84,'HIDE - Formulas'!$B$66:$B$84='Payment breakdown'!#REF!))</f>
        <v>#REF!</v>
      </c>
      <c r="AM89" s="82" t="e" cm="1">
        <f t="array" ref="AM89">_xlfn.UNIQUE(_xlfn._xlws.FILTER('HIDE - Formulas'!$C$66:$C$84,'HIDE - Formulas'!$B$66:$B$84='Payment breakdown'!#REF!))</f>
        <v>#REF!</v>
      </c>
      <c r="AN89" s="82" t="e" cm="1">
        <f t="array" ref="AN89">_xlfn.UNIQUE(_xlfn._xlws.FILTER('HIDE - Formulas'!$C$66:$C$84,'HIDE - Formulas'!$B$66:$B$84='Payment breakdown'!#REF!))</f>
        <v>#REF!</v>
      </c>
      <c r="AO89" s="82" t="e" cm="1">
        <f t="array" ref="AO89">_xlfn.UNIQUE(_xlfn._xlws.FILTER('HIDE - Formulas'!$C$66:$C$84,'HIDE - Formulas'!$B$66:$B$84='Payment breakdown'!#REF!))</f>
        <v>#REF!</v>
      </c>
      <c r="AP89" s="82" t="e" cm="1">
        <f t="array" ref="AP89">_xlfn.UNIQUE(_xlfn._xlws.FILTER('HIDE - Formulas'!$C$66:$C$84,'HIDE - Formulas'!$B$66:$B$84='Payment breakdown'!#REF!))</f>
        <v>#REF!</v>
      </c>
      <c r="AQ89" s="82" t="e" cm="1">
        <f t="array" ref="AQ89">_xlfn.UNIQUE(_xlfn._xlws.FILTER('HIDE - Formulas'!$C$66:$C$84,'HIDE - Formulas'!$B$66:$B$84='Payment breakdown'!#REF!))</f>
        <v>#REF!</v>
      </c>
      <c r="AR89" s="82" t="e" cm="1">
        <f t="array" ref="AR89">_xlfn.UNIQUE(_xlfn._xlws.FILTER('HIDE - Formulas'!$C$66:$C$84,'HIDE - Formulas'!$B$66:$B$84='Payment breakdown'!#REF!))</f>
        <v>#REF!</v>
      </c>
      <c r="AS89" s="82" t="e" cm="1">
        <f t="array" ref="AS89">_xlfn.UNIQUE(_xlfn._xlws.FILTER('HIDE - Formulas'!$C$66:$C$84,'HIDE - Formulas'!$B$66:$B$84='Payment breakdown'!#REF!))</f>
        <v>#REF!</v>
      </c>
      <c r="AT89" s="82" t="e" cm="1">
        <f t="array" ref="AT89">_xlfn.UNIQUE(_xlfn._xlws.FILTER('HIDE - Formulas'!$C$66:$C$84,'HIDE - Formulas'!$B$66:$B$84='Payment breakdown'!#REF!))</f>
        <v>#REF!</v>
      </c>
      <c r="AU89" s="82" t="e" cm="1">
        <f t="array" ref="AU89">_xlfn.UNIQUE(_xlfn._xlws.FILTER('HIDE - Formulas'!$C$66:$C$84,'HIDE - Formulas'!$B$66:$B$84='Payment breakdown'!#REF!))</f>
        <v>#REF!</v>
      </c>
      <c r="AV89" s="82" t="e" cm="1">
        <f t="array" ref="AV89">_xlfn.UNIQUE(_xlfn._xlws.FILTER('HIDE - Formulas'!$C$66:$C$84,'HIDE - Formulas'!$B$66:$B$84='Payment breakdown'!#REF!))</f>
        <v>#REF!</v>
      </c>
      <c r="AW89" s="82" t="e" cm="1">
        <f t="array" ref="AW89">_xlfn.UNIQUE(_xlfn._xlws.FILTER('HIDE - Formulas'!$C$66:$C$84,'HIDE - Formulas'!$B$66:$B$84='Payment breakdown'!#REF!))</f>
        <v>#REF!</v>
      </c>
      <c r="AX89" s="82" t="e" cm="1">
        <f t="array" ref="AX89">_xlfn.UNIQUE(_xlfn._xlws.FILTER('HIDE - Formulas'!$C$66:$C$84,'HIDE - Formulas'!$B$66:$B$84='Payment breakdown'!#REF!))</f>
        <v>#REF!</v>
      </c>
      <c r="AY89" s="82" t="e" cm="1">
        <f t="array" ref="AY89">_xlfn.UNIQUE(_xlfn._xlws.FILTER('HIDE - Formulas'!$C$66:$C$84,'HIDE - Formulas'!$B$66:$B$84='Payment breakdown'!#REF!))</f>
        <v>#REF!</v>
      </c>
      <c r="AZ89" s="82" t="e" cm="1">
        <f t="array" ref="AZ89">_xlfn.UNIQUE(_xlfn._xlws.FILTER('HIDE - Formulas'!$C$66:$C$84,'HIDE - Formulas'!$B$66:$B$84='Payment breakdown'!#REF!))</f>
        <v>#REF!</v>
      </c>
    </row>
    <row r="90" spans="1:52">
      <c r="A90" s="82"/>
      <c r="B90" s="82" t="str">
        <v>ASR</v>
      </c>
      <c r="C90" s="82"/>
    </row>
    <row r="91" spans="1:52">
      <c r="A91" s="82"/>
      <c r="B91" s="82" t="str">
        <v>Neither of these schemes apply</v>
      </c>
      <c r="C91" s="82"/>
    </row>
    <row r="92" spans="1:52">
      <c r="A92" s="82"/>
      <c r="B92" s="82"/>
      <c r="C92" s="82"/>
    </row>
    <row r="93" spans="1:52">
      <c r="A93" s="82"/>
      <c r="B93" s="82"/>
      <c r="C93" s="82"/>
    </row>
    <row r="94" spans="1:52">
      <c r="A94" s="82"/>
      <c r="C94" s="82"/>
    </row>
    <row r="95" spans="1:52">
      <c r="A95" s="82"/>
      <c r="B95" s="82"/>
      <c r="C95" s="82"/>
    </row>
    <row r="96" spans="1:52">
      <c r="A96" s="82"/>
      <c r="B96" s="82"/>
      <c r="C96" s="82"/>
    </row>
    <row r="97" spans="1:3">
      <c r="A97" s="82"/>
      <c r="B97" s="82"/>
      <c r="C97" s="82"/>
    </row>
    <row r="98" spans="1:3">
      <c r="A98" s="82"/>
      <c r="B98" s="82"/>
      <c r="C98" s="82"/>
    </row>
    <row r="99" spans="1:3">
      <c r="A99" s="82"/>
      <c r="B99" s="82"/>
      <c r="C99" s="82"/>
    </row>
    <row r="100" spans="1:3">
      <c r="A100" s="82"/>
      <c r="B100" s="82"/>
      <c r="C100" s="82"/>
    </row>
    <row r="101" spans="1:3">
      <c r="A101" s="82"/>
      <c r="B101" s="82"/>
      <c r="C101" s="82"/>
    </row>
    <row r="102" spans="1:3">
      <c r="A102" s="82"/>
      <c r="B102" s="82"/>
      <c r="C102" s="82"/>
    </row>
    <row r="103" spans="1:3">
      <c r="A103" s="82"/>
      <c r="C103" s="82"/>
    </row>
    <row r="104" spans="1:3">
      <c r="A104" s="82"/>
      <c r="B104" s="82"/>
      <c r="C104" s="82"/>
    </row>
    <row r="105" spans="1:3">
      <c r="A105" s="82"/>
      <c r="B105" s="82"/>
      <c r="C105" s="82"/>
    </row>
    <row r="106" spans="1:3">
      <c r="A106" s="82"/>
      <c r="B106" s="82"/>
      <c r="C106" s="82"/>
    </row>
    <row r="107" spans="1:3">
      <c r="A107" s="82"/>
      <c r="B107" s="82"/>
      <c r="C107" s="82"/>
    </row>
    <row r="108" spans="1:3">
      <c r="A108" s="82"/>
      <c r="B108" s="82"/>
      <c r="C108" s="82"/>
    </row>
    <row r="109" spans="1:3">
      <c r="A109" s="82"/>
      <c r="B109" s="82"/>
      <c r="C109" s="82"/>
    </row>
    <row r="110" spans="1:3">
      <c r="A110" s="82"/>
      <c r="B110" s="82"/>
      <c r="C110" s="82"/>
    </row>
    <row r="111" spans="1:3">
      <c r="A111" s="82"/>
      <c r="B111" s="82"/>
      <c r="C111" s="82"/>
    </row>
    <row r="112" spans="1:3">
      <c r="A112" s="82"/>
      <c r="B112" s="82"/>
      <c r="C112" s="82"/>
    </row>
    <row r="113" spans="1:4">
      <c r="A113" s="82"/>
      <c r="B113" s="82"/>
      <c r="C113" s="82"/>
    </row>
    <row r="114" spans="1:4">
      <c r="A114" s="82"/>
      <c r="B114" s="82"/>
      <c r="C114" s="82"/>
    </row>
    <row r="115" spans="1:4">
      <c r="A115" s="82"/>
      <c r="B115" s="82"/>
      <c r="C115" s="82"/>
    </row>
    <row r="116" spans="1:4">
      <c r="A116" s="82"/>
      <c r="B116" s="82"/>
      <c r="C116" s="82"/>
    </row>
    <row r="117" spans="1:4">
      <c r="A117" s="82"/>
      <c r="B117" s="82"/>
      <c r="C117" s="82"/>
    </row>
    <row r="118" spans="1:4">
      <c r="A118" s="82"/>
      <c r="B118" s="82"/>
      <c r="C118" s="82"/>
    </row>
    <row r="119" spans="1:4">
      <c r="A119" s="82"/>
      <c r="B119" s="82"/>
      <c r="C119" s="82"/>
    </row>
    <row r="120" spans="1:4">
      <c r="A120" s="82"/>
      <c r="B120" s="82"/>
      <c r="C120" s="82"/>
    </row>
    <row r="121" spans="1:4">
      <c r="A121" s="82"/>
      <c r="B121" s="82"/>
      <c r="C121" s="82"/>
    </row>
    <row r="122" spans="1:4">
      <c r="A122" s="82"/>
      <c r="B122" s="82"/>
      <c r="C122" s="82"/>
    </row>
    <row r="123" spans="1:4">
      <c r="A123" s="82"/>
      <c r="B123" s="82"/>
      <c r="C123" s="82"/>
      <c r="D123" s="77"/>
    </row>
    <row r="124" spans="1:4">
      <c r="A124" s="82"/>
      <c r="B124" s="82"/>
      <c r="C124" s="82"/>
    </row>
  </sheetData>
  <phoneticPr fontId="1" type="noConversion"/>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ssword xmlns="8c18c3e3-1fea-405b-86d4-3173b22f4076">;6ZazgO5]Vo+6eM</Passwor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9938737A0E5742983D0BF96FE41B44" ma:contentTypeVersion="5" ma:contentTypeDescription="Create a new document." ma:contentTypeScope="" ma:versionID="2c7672f60a3cd1dee3e96a5278840da5">
  <xsd:schema xmlns:xsd="http://www.w3.org/2001/XMLSchema" xmlns:xs="http://www.w3.org/2001/XMLSchema" xmlns:p="http://schemas.microsoft.com/office/2006/metadata/properties" xmlns:ns2="8c18c3e3-1fea-405b-86d4-3173b22f4076" targetNamespace="http://schemas.microsoft.com/office/2006/metadata/properties" ma:root="true" ma:fieldsID="5d022c64a9ba9fd2e5fe63a777d90f69" ns2:_="">
    <xsd:import namespace="8c18c3e3-1fea-405b-86d4-3173b22f40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Pass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8c3e3-1fea-405b-86d4-3173b22f40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Password" ma:index="12" nillable="true" ma:displayName="Password " ma:format="Dropdown" ma:internalName="Passwor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07058F-BED2-42A6-BEDF-48E24D8E542E}"/>
</file>

<file path=customXml/itemProps2.xml><?xml version="1.0" encoding="utf-8"?>
<ds:datastoreItem xmlns:ds="http://schemas.openxmlformats.org/officeDocument/2006/customXml" ds:itemID="{9C2B9C8A-AE94-4B78-937C-62880C0AB688}"/>
</file>

<file path=customXml/itemProps3.xml><?xml version="1.0" encoding="utf-8"?>
<ds:datastoreItem xmlns:ds="http://schemas.openxmlformats.org/officeDocument/2006/customXml" ds:itemID="{5BB3F610-2128-4532-A835-F4EE6BCB6A88}"/>
</file>

<file path=docProps/app.xml><?xml version="1.0" encoding="utf-8"?>
<Properties xmlns="http://schemas.openxmlformats.org/officeDocument/2006/extended-properties" xmlns:vt="http://schemas.openxmlformats.org/officeDocument/2006/docPropsVTypes">
  <Application>Microsoft Excel Online</Application>
  <Manager/>
  <Company>Financial Ombudsman Service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Davies, Liam</dc:creator>
  <cp:keywords/>
  <dc:description/>
  <cp:lastModifiedBy/>
  <cp:revision/>
  <dcterms:created xsi:type="dcterms:W3CDTF">2024-07-15T12:50:12Z</dcterms:created>
  <dcterms:modified xsi:type="dcterms:W3CDTF">2024-10-04T11:04:50Z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0x010100719938737A0E5742983D0BF96FE41B44</vt:lpwstr>
  </property>
</Properties>
</file>